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環境委員会\21 環境委員会NEWS\1811xx_第83号\"/>
    </mc:Choice>
  </mc:AlternateContent>
  <bookViews>
    <workbookView xWindow="240" yWindow="105" windowWidth="11715" windowHeight="8670"/>
  </bookViews>
  <sheets>
    <sheet name="H31算定係数  " sheetId="15" r:id="rId1"/>
    <sheet name="ガラス無色" sheetId="1" r:id="rId2"/>
    <sheet name="ｶﾞﾗｽ茶色" sheetId="2" r:id="rId3"/>
    <sheet name="ｶﾞﾗｽその他" sheetId="4" r:id="rId4"/>
    <sheet name="PETﾎﾞﾄﾙ" sheetId="5" r:id="rId5"/>
    <sheet name="紙製容器" sheetId="6" r:id="rId6"/>
    <sheet name="その他ﾌﾟﾗ" sheetId="3" r:id="rId7"/>
  </sheets>
  <definedNames>
    <definedName name="_xlnm.Print_Area" localSheetId="0">'H31算定係数  '!$A$1:$N$33</definedName>
    <definedName name="_xlnm.Print_Area" localSheetId="4">PETﾎﾞﾄﾙ!$A$1:$I$48</definedName>
    <definedName name="_xlnm.Print_Area" localSheetId="3">ｶﾞﾗｽその他!$A$1:$I$48</definedName>
    <definedName name="_xlnm.Print_Area" localSheetId="2">ｶﾞﾗｽ茶色!$A$1:$I$48</definedName>
    <definedName name="_xlnm.Print_Area" localSheetId="1">ガラス無色!$A$1:$I$49</definedName>
    <definedName name="_xlnm.Print_Area" localSheetId="6">その他ﾌﾟﾗ!$A$1:$I$59</definedName>
    <definedName name="_xlnm.Print_Area" localSheetId="5">紙製容器!$A$1:$I$56</definedName>
  </definedNames>
  <calcPr calcId="162913"/>
</workbook>
</file>

<file path=xl/calcChain.xml><?xml version="1.0" encoding="utf-8"?>
<calcChain xmlns="http://schemas.openxmlformats.org/spreadsheetml/2006/main">
  <c r="A1" i="3" l="1"/>
  <c r="A1" i="6"/>
  <c r="A1" i="5"/>
  <c r="A1" i="4"/>
  <c r="A1" i="2"/>
  <c r="A1" i="1"/>
  <c r="F19" i="3"/>
  <c r="F20" i="3"/>
  <c r="F49" i="3" s="1"/>
  <c r="F21" i="3"/>
  <c r="F22" i="3"/>
  <c r="F23" i="3"/>
  <c r="F52" i="3"/>
  <c r="F24" i="3"/>
  <c r="F25" i="3"/>
  <c r="F26" i="3"/>
  <c r="F18" i="6"/>
  <c r="F45" i="6" s="1"/>
  <c r="F19" i="6"/>
  <c r="F20" i="6"/>
  <c r="F47" i="6"/>
  <c r="F21" i="6"/>
  <c r="F48" i="6" s="1"/>
  <c r="F22" i="6"/>
  <c r="F49" i="6"/>
  <c r="F23" i="6"/>
  <c r="F24" i="6"/>
  <c r="F51" i="6" s="1"/>
  <c r="F25" i="6"/>
  <c r="F18" i="5"/>
  <c r="F41" i="5" s="1"/>
  <c r="F19" i="5"/>
  <c r="F20" i="5"/>
  <c r="F43" i="5" s="1"/>
  <c r="F18" i="4"/>
  <c r="F19" i="4"/>
  <c r="F42" i="4" s="1"/>
  <c r="F20" i="4"/>
  <c r="F22" i="4"/>
  <c r="F23" i="4"/>
  <c r="F46" i="4"/>
  <c r="F25" i="4"/>
  <c r="F48" i="4" s="1"/>
  <c r="F18" i="2"/>
  <c r="F19" i="2"/>
  <c r="F20" i="2"/>
  <c r="F43" i="2" s="1"/>
  <c r="F22" i="2"/>
  <c r="F23" i="2"/>
  <c r="F25" i="2"/>
  <c r="F48" i="2" s="1"/>
  <c r="F18" i="1"/>
  <c r="F42" i="1" s="1"/>
  <c r="F19" i="1"/>
  <c r="F43" i="1"/>
  <c r="F20" i="1"/>
  <c r="F44" i="1" s="1"/>
  <c r="F22" i="1"/>
  <c r="F23" i="1"/>
  <c r="F47" i="1"/>
  <c r="F25" i="1"/>
  <c r="F49" i="1" s="1"/>
  <c r="E45" i="6"/>
  <c r="C45" i="6"/>
  <c r="D45" i="6"/>
  <c r="H45" i="6"/>
  <c r="E46" i="6"/>
  <c r="C46" i="6"/>
  <c r="D46" i="6"/>
  <c r="F46" i="6"/>
  <c r="H46" i="6"/>
  <c r="E47" i="6"/>
  <c r="C47" i="6"/>
  <c r="D47" i="6"/>
  <c r="H47" i="6"/>
  <c r="E48" i="6"/>
  <c r="C48" i="6"/>
  <c r="D48" i="6"/>
  <c r="H48" i="6"/>
  <c r="E49" i="6"/>
  <c r="C49" i="6"/>
  <c r="D49" i="6"/>
  <c r="H49" i="6"/>
  <c r="E50" i="6"/>
  <c r="C50" i="6"/>
  <c r="D50" i="6"/>
  <c r="F50" i="6"/>
  <c r="H50" i="6"/>
  <c r="E51" i="6"/>
  <c r="C51" i="6"/>
  <c r="D51" i="6"/>
  <c r="H51" i="6"/>
  <c r="E52" i="6"/>
  <c r="C52" i="6"/>
  <c r="D52" i="6"/>
  <c r="F52" i="6"/>
  <c r="H52" i="6"/>
  <c r="C56" i="6"/>
  <c r="D34" i="6"/>
  <c r="D56" i="6" s="1"/>
  <c r="H56" i="6"/>
  <c r="E34" i="6"/>
  <c r="C34" i="6"/>
  <c r="F34" i="6"/>
  <c r="H34" i="6"/>
  <c r="E35" i="6"/>
  <c r="C35" i="6"/>
  <c r="D35" i="6"/>
  <c r="F35" i="6"/>
  <c r="H35" i="6"/>
  <c r="E36" i="6"/>
  <c r="C36" i="6"/>
  <c r="D36" i="6"/>
  <c r="F36" i="6"/>
  <c r="H36" i="6"/>
  <c r="E37" i="6"/>
  <c r="C37" i="6"/>
  <c r="D37" i="6"/>
  <c r="F37" i="6"/>
  <c r="H37" i="6"/>
  <c r="E38" i="6"/>
  <c r="C38" i="6"/>
  <c r="D38" i="6"/>
  <c r="F38" i="6"/>
  <c r="H38" i="6"/>
  <c r="I38" i="6" s="1"/>
  <c r="K28" i="15" s="1"/>
  <c r="E39" i="6"/>
  <c r="C39" i="6"/>
  <c r="D39" i="6"/>
  <c r="F39" i="6"/>
  <c r="H39" i="6"/>
  <c r="E40" i="6"/>
  <c r="C40" i="6"/>
  <c r="D40" i="6"/>
  <c r="F40" i="6"/>
  <c r="H40" i="6"/>
  <c r="E41" i="6"/>
  <c r="C41" i="6"/>
  <c r="D41" i="6"/>
  <c r="F41" i="6"/>
  <c r="H41" i="6"/>
  <c r="E18" i="6"/>
  <c r="I18" i="6" s="1"/>
  <c r="L9" i="15" s="1"/>
  <c r="C18" i="6"/>
  <c r="D18" i="6"/>
  <c r="E19" i="6"/>
  <c r="C19" i="6"/>
  <c r="D19" i="6"/>
  <c r="E20" i="6"/>
  <c r="C20" i="6"/>
  <c r="D20" i="6"/>
  <c r="I20" i="6" s="1"/>
  <c r="L11" i="15" s="1"/>
  <c r="E21" i="6"/>
  <c r="C21" i="6"/>
  <c r="D21" i="6"/>
  <c r="E22" i="6"/>
  <c r="C22" i="6"/>
  <c r="D22" i="6"/>
  <c r="E23" i="6"/>
  <c r="C23" i="6"/>
  <c r="D23" i="6"/>
  <c r="E24" i="6"/>
  <c r="C24" i="6"/>
  <c r="D24" i="6"/>
  <c r="I24" i="6" s="1"/>
  <c r="L15" i="15" s="1"/>
  <c r="E25" i="6"/>
  <c r="C25" i="6"/>
  <c r="D25" i="6"/>
  <c r="I25" i="6" s="1"/>
  <c r="L16" i="15" s="1"/>
  <c r="C29" i="6"/>
  <c r="D29" i="6"/>
  <c r="I29" i="6" s="1"/>
  <c r="K17" i="15" s="1"/>
  <c r="I7" i="6"/>
  <c r="K9" i="15" s="1"/>
  <c r="C8" i="6"/>
  <c r="D8" i="6"/>
  <c r="C9" i="6"/>
  <c r="I9" i="6"/>
  <c r="K11" i="15" s="1"/>
  <c r="D9" i="6"/>
  <c r="C10" i="6"/>
  <c r="D10" i="6"/>
  <c r="I10" i="6" s="1"/>
  <c r="K12" i="15" s="1"/>
  <c r="C11" i="6"/>
  <c r="D11" i="6"/>
  <c r="I11" i="6" s="1"/>
  <c r="K13" i="15" s="1"/>
  <c r="C12" i="6"/>
  <c r="D12" i="6"/>
  <c r="I12" i="6" s="1"/>
  <c r="K14" i="15" s="1"/>
  <c r="C13" i="6"/>
  <c r="D13" i="6"/>
  <c r="I13" i="6" s="1"/>
  <c r="K15" i="15" s="1"/>
  <c r="C14" i="6"/>
  <c r="D14" i="6"/>
  <c r="I14" i="6" s="1"/>
  <c r="K16" i="15" s="1"/>
  <c r="C41" i="5"/>
  <c r="E41" i="5"/>
  <c r="H41" i="5"/>
  <c r="C42" i="5"/>
  <c r="E42" i="5"/>
  <c r="F42" i="5"/>
  <c r="H42" i="5"/>
  <c r="C43" i="5"/>
  <c r="E43" i="5"/>
  <c r="H43" i="5"/>
  <c r="C30" i="5"/>
  <c r="E30" i="5"/>
  <c r="F30" i="5"/>
  <c r="H30" i="5"/>
  <c r="C31" i="5"/>
  <c r="E31" i="5"/>
  <c r="F31" i="5"/>
  <c r="H31" i="5"/>
  <c r="C32" i="5"/>
  <c r="E32" i="5"/>
  <c r="F32" i="5"/>
  <c r="H32" i="5"/>
  <c r="C18" i="5"/>
  <c r="E18" i="5"/>
  <c r="C19" i="5"/>
  <c r="E19" i="5"/>
  <c r="C20" i="5"/>
  <c r="E20" i="5"/>
  <c r="I7" i="5"/>
  <c r="I9" i="15" s="1"/>
  <c r="C8" i="5"/>
  <c r="I8" i="5"/>
  <c r="I10" i="15" s="1"/>
  <c r="C9" i="5"/>
  <c r="I9" i="5" s="1"/>
  <c r="I11" i="15" s="1"/>
  <c r="C30" i="4"/>
  <c r="E30" i="4"/>
  <c r="F30" i="4"/>
  <c r="H30" i="4"/>
  <c r="C31" i="4"/>
  <c r="E31" i="4"/>
  <c r="F31" i="4"/>
  <c r="H31" i="4"/>
  <c r="C32" i="4"/>
  <c r="E32" i="4"/>
  <c r="F32" i="4"/>
  <c r="H32" i="4"/>
  <c r="C34" i="4"/>
  <c r="E34" i="4"/>
  <c r="F34" i="4"/>
  <c r="H34" i="4"/>
  <c r="I34" i="4" s="1"/>
  <c r="G28" i="15" s="1"/>
  <c r="C35" i="4"/>
  <c r="E35" i="4"/>
  <c r="F35" i="4"/>
  <c r="H35" i="4"/>
  <c r="C37" i="4"/>
  <c r="E37" i="4"/>
  <c r="F37" i="4"/>
  <c r="H37" i="4"/>
  <c r="C41" i="4"/>
  <c r="E18" i="4"/>
  <c r="E41" i="4" s="1"/>
  <c r="H41" i="4"/>
  <c r="C42" i="4"/>
  <c r="E19" i="4"/>
  <c r="E42" i="4" s="1"/>
  <c r="H42" i="4"/>
  <c r="C43" i="4"/>
  <c r="E20" i="4"/>
  <c r="E43" i="4" s="1"/>
  <c r="F43" i="4"/>
  <c r="H43" i="4"/>
  <c r="C45" i="4"/>
  <c r="E22" i="4"/>
  <c r="I22" i="4" s="1"/>
  <c r="H13" i="15" s="1"/>
  <c r="F45" i="4"/>
  <c r="H45" i="4"/>
  <c r="C46" i="4"/>
  <c r="E23" i="4"/>
  <c r="E46" i="4" s="1"/>
  <c r="H46" i="4"/>
  <c r="C48" i="4"/>
  <c r="E25" i="4"/>
  <c r="E48" i="4"/>
  <c r="H48" i="4"/>
  <c r="C18" i="4"/>
  <c r="C19" i="4"/>
  <c r="C20" i="4"/>
  <c r="C22" i="4"/>
  <c r="C23" i="4"/>
  <c r="C25" i="4"/>
  <c r="I25" i="4"/>
  <c r="H16" i="15" s="1"/>
  <c r="I7" i="4"/>
  <c r="G9" i="15" s="1"/>
  <c r="C8" i="4"/>
  <c r="I8" i="4"/>
  <c r="G10" i="15" s="1"/>
  <c r="C9" i="4"/>
  <c r="I9" i="4" s="1"/>
  <c r="G11" i="15" s="1"/>
  <c r="C11" i="4"/>
  <c r="I11" i="4"/>
  <c r="G13" i="15"/>
  <c r="C12" i="4"/>
  <c r="I12" i="4" s="1"/>
  <c r="G14" i="15" s="1"/>
  <c r="C14" i="4"/>
  <c r="I14" i="4"/>
  <c r="G16" i="15" s="1"/>
  <c r="C41" i="2"/>
  <c r="E18" i="2"/>
  <c r="E41" i="2" s="1"/>
  <c r="F41" i="2"/>
  <c r="H41" i="2"/>
  <c r="C42" i="2"/>
  <c r="E19" i="2"/>
  <c r="E42" i="2" s="1"/>
  <c r="F42" i="2"/>
  <c r="H42" i="2"/>
  <c r="C43" i="2"/>
  <c r="E20" i="2"/>
  <c r="E43" i="2" s="1"/>
  <c r="H43" i="2"/>
  <c r="C45" i="2"/>
  <c r="E22" i="2"/>
  <c r="E45" i="2" s="1"/>
  <c r="F45" i="2"/>
  <c r="H45" i="2"/>
  <c r="C46" i="2"/>
  <c r="E23" i="2"/>
  <c r="E46" i="2" s="1"/>
  <c r="F46" i="2"/>
  <c r="H46" i="2"/>
  <c r="C48" i="2"/>
  <c r="E25" i="2"/>
  <c r="E48" i="2"/>
  <c r="H48" i="2"/>
  <c r="C30" i="2"/>
  <c r="I30" i="2" s="1"/>
  <c r="E24" i="15" s="1"/>
  <c r="E30" i="2"/>
  <c r="F30" i="2"/>
  <c r="H30" i="2"/>
  <c r="C31" i="2"/>
  <c r="E31" i="2"/>
  <c r="F31" i="2"/>
  <c r="H31" i="2"/>
  <c r="C32" i="2"/>
  <c r="E32" i="2"/>
  <c r="F32" i="2"/>
  <c r="H32" i="2"/>
  <c r="C34" i="2"/>
  <c r="I34" i="2" s="1"/>
  <c r="E28" i="15" s="1"/>
  <c r="E34" i="2"/>
  <c r="F34" i="2"/>
  <c r="H34" i="2"/>
  <c r="C35" i="2"/>
  <c r="E35" i="2"/>
  <c r="F35" i="2"/>
  <c r="H35" i="2"/>
  <c r="C37" i="2"/>
  <c r="I37" i="2" s="1"/>
  <c r="E31" i="15" s="1"/>
  <c r="E37" i="2"/>
  <c r="F37" i="2"/>
  <c r="H37" i="2"/>
  <c r="C18" i="2"/>
  <c r="I18" i="2" s="1"/>
  <c r="F9" i="15" s="1"/>
  <c r="C19" i="2"/>
  <c r="C20" i="2"/>
  <c r="C22" i="2"/>
  <c r="C23" i="2"/>
  <c r="I23" i="2" s="1"/>
  <c r="F14" i="15" s="1"/>
  <c r="C25" i="2"/>
  <c r="I7" i="2"/>
  <c r="E9" i="15" s="1"/>
  <c r="C8" i="2"/>
  <c r="I8" i="2"/>
  <c r="E10" i="15" s="1"/>
  <c r="C9" i="2"/>
  <c r="I9" i="2"/>
  <c r="E11" i="15" s="1"/>
  <c r="C11" i="2"/>
  <c r="I11" i="2"/>
  <c r="E13" i="15" s="1"/>
  <c r="C12" i="2"/>
  <c r="C14" i="2"/>
  <c r="I14" i="2" s="1"/>
  <c r="E16" i="15" s="1"/>
  <c r="C42" i="1"/>
  <c r="E18" i="1"/>
  <c r="E42" i="1"/>
  <c r="H42" i="1"/>
  <c r="C43" i="1"/>
  <c r="E19" i="1"/>
  <c r="E43" i="1"/>
  <c r="H43" i="1"/>
  <c r="C44" i="1"/>
  <c r="E20" i="1"/>
  <c r="E44" i="1"/>
  <c r="H44" i="1"/>
  <c r="C46" i="1"/>
  <c r="E22" i="1"/>
  <c r="E46" i="1"/>
  <c r="F46" i="1"/>
  <c r="I46" i="1" s="1"/>
  <c r="D28" i="15" s="1"/>
  <c r="H46" i="1"/>
  <c r="C47" i="1"/>
  <c r="E23" i="1"/>
  <c r="E47" i="1"/>
  <c r="H47" i="1"/>
  <c r="I47" i="1" s="1"/>
  <c r="D29" i="15" s="1"/>
  <c r="C49" i="1"/>
  <c r="E25" i="1"/>
  <c r="E49" i="1"/>
  <c r="H49" i="1"/>
  <c r="C31" i="1"/>
  <c r="E31" i="1"/>
  <c r="F31" i="1"/>
  <c r="H31" i="1"/>
  <c r="C32" i="1"/>
  <c r="E32" i="1"/>
  <c r="F32" i="1"/>
  <c r="H32" i="1"/>
  <c r="C33" i="1"/>
  <c r="E33" i="1"/>
  <c r="H33" i="1"/>
  <c r="C35" i="1"/>
  <c r="E35" i="1"/>
  <c r="F35" i="1"/>
  <c r="H35" i="1"/>
  <c r="C36" i="1"/>
  <c r="E36" i="1"/>
  <c r="F36" i="1"/>
  <c r="H36" i="1"/>
  <c r="I36" i="1" s="1"/>
  <c r="C29" i="15" s="1"/>
  <c r="C38" i="1"/>
  <c r="E38" i="1"/>
  <c r="F38" i="1"/>
  <c r="H38" i="1"/>
  <c r="C18" i="1"/>
  <c r="C19" i="1"/>
  <c r="C20" i="1"/>
  <c r="I20" i="1"/>
  <c r="D11" i="15"/>
  <c r="C22" i="1"/>
  <c r="I22" i="1"/>
  <c r="D13" i="15" s="1"/>
  <c r="C23" i="1"/>
  <c r="C25" i="1"/>
  <c r="I7" i="1"/>
  <c r="C9" i="15" s="1"/>
  <c r="C8" i="1"/>
  <c r="C9" i="1"/>
  <c r="C11" i="1"/>
  <c r="I11" i="1"/>
  <c r="C13" i="15" s="1"/>
  <c r="C12" i="1"/>
  <c r="I12" i="1"/>
  <c r="C14" i="15" s="1"/>
  <c r="C14" i="1"/>
  <c r="E33" i="4"/>
  <c r="E36" i="4"/>
  <c r="E21" i="4"/>
  <c r="E44" i="4"/>
  <c r="E24" i="4"/>
  <c r="E47" i="4"/>
  <c r="E33" i="2"/>
  <c r="E36" i="2"/>
  <c r="E21" i="2"/>
  <c r="E44" i="2"/>
  <c r="E24" i="2"/>
  <c r="E47" i="2"/>
  <c r="E21" i="1"/>
  <c r="E24" i="1"/>
  <c r="C59" i="3"/>
  <c r="D37" i="3"/>
  <c r="D59" i="3" s="1"/>
  <c r="H59" i="3"/>
  <c r="C48" i="3"/>
  <c r="D48" i="3"/>
  <c r="E48" i="3"/>
  <c r="F48" i="3"/>
  <c r="H48" i="3"/>
  <c r="C49" i="3"/>
  <c r="D49" i="3"/>
  <c r="E49" i="3"/>
  <c r="H49" i="3"/>
  <c r="C50" i="3"/>
  <c r="D50" i="3"/>
  <c r="E50" i="3"/>
  <c r="F50" i="3"/>
  <c r="H50" i="3"/>
  <c r="C51" i="3"/>
  <c r="D51" i="3"/>
  <c r="E51" i="3"/>
  <c r="F51" i="3"/>
  <c r="H51" i="3"/>
  <c r="C52" i="3"/>
  <c r="D52" i="3"/>
  <c r="E52" i="3"/>
  <c r="H52" i="3"/>
  <c r="C53" i="3"/>
  <c r="D53" i="3"/>
  <c r="E53" i="3"/>
  <c r="F53" i="3"/>
  <c r="H53" i="3"/>
  <c r="C54" i="3"/>
  <c r="D54" i="3"/>
  <c r="E54" i="3"/>
  <c r="F54" i="3"/>
  <c r="H54" i="3"/>
  <c r="C55" i="3"/>
  <c r="D55" i="3"/>
  <c r="E55" i="3"/>
  <c r="F55" i="3"/>
  <c r="H55" i="3"/>
  <c r="C37" i="3"/>
  <c r="E37" i="3"/>
  <c r="F37" i="3"/>
  <c r="H37" i="3"/>
  <c r="C38" i="3"/>
  <c r="D38" i="3"/>
  <c r="E38" i="3"/>
  <c r="F38" i="3"/>
  <c r="H38" i="3"/>
  <c r="C39" i="3"/>
  <c r="D39" i="3"/>
  <c r="E39" i="3"/>
  <c r="F39" i="3"/>
  <c r="H39" i="3"/>
  <c r="C40" i="3"/>
  <c r="D40" i="3"/>
  <c r="E40" i="3"/>
  <c r="I40" i="3" s="1"/>
  <c r="M27" i="15" s="1"/>
  <c r="F40" i="3"/>
  <c r="H40" i="3"/>
  <c r="C41" i="3"/>
  <c r="D41" i="3"/>
  <c r="E41" i="3"/>
  <c r="F41" i="3"/>
  <c r="H41" i="3"/>
  <c r="C42" i="3"/>
  <c r="D42" i="3"/>
  <c r="E42" i="3"/>
  <c r="F42" i="3"/>
  <c r="H42" i="3"/>
  <c r="C43" i="3"/>
  <c r="D43" i="3"/>
  <c r="E43" i="3"/>
  <c r="F43" i="3"/>
  <c r="H43" i="3"/>
  <c r="C44" i="3"/>
  <c r="D44" i="3"/>
  <c r="E44" i="3"/>
  <c r="F44" i="3"/>
  <c r="H44" i="3"/>
  <c r="C19" i="3"/>
  <c r="D19" i="3"/>
  <c r="I19" i="3" s="1"/>
  <c r="N9" i="15" s="1"/>
  <c r="E19" i="3"/>
  <c r="C20" i="3"/>
  <c r="D20" i="3"/>
  <c r="E20" i="3"/>
  <c r="C21" i="3"/>
  <c r="I21" i="3" s="1"/>
  <c r="N11" i="15" s="1"/>
  <c r="D21" i="3"/>
  <c r="E21" i="3"/>
  <c r="C22" i="3"/>
  <c r="I22" i="3" s="1"/>
  <c r="N12" i="15" s="1"/>
  <c r="D22" i="3"/>
  <c r="E22" i="3"/>
  <c r="C23" i="3"/>
  <c r="D23" i="3"/>
  <c r="E23" i="3"/>
  <c r="C24" i="3"/>
  <c r="D24" i="3"/>
  <c r="E24" i="3"/>
  <c r="C25" i="3"/>
  <c r="D25" i="3"/>
  <c r="I25" i="3" s="1"/>
  <c r="N15" i="15" s="1"/>
  <c r="E25" i="3"/>
  <c r="C26" i="3"/>
  <c r="D26" i="3"/>
  <c r="E26" i="3"/>
  <c r="C30" i="3"/>
  <c r="D30" i="3"/>
  <c r="I8" i="3"/>
  <c r="M9" i="15" s="1"/>
  <c r="C9" i="3"/>
  <c r="D9" i="3"/>
  <c r="I9" i="3" s="1"/>
  <c r="M10" i="15" s="1"/>
  <c r="C10" i="3"/>
  <c r="D10" i="3"/>
  <c r="C11" i="3"/>
  <c r="D11" i="3"/>
  <c r="I11" i="3"/>
  <c r="M12" i="15" s="1"/>
  <c r="C12" i="3"/>
  <c r="I12" i="3"/>
  <c r="M13" i="15" s="1"/>
  <c r="D12" i="3"/>
  <c r="C13" i="3"/>
  <c r="I13" i="3" s="1"/>
  <c r="M14" i="15" s="1"/>
  <c r="D13" i="3"/>
  <c r="C14" i="3"/>
  <c r="D14" i="3"/>
  <c r="C15" i="3"/>
  <c r="D15" i="3"/>
  <c r="I15" i="3" s="1"/>
  <c r="M16" i="15" s="1"/>
  <c r="D43" i="5"/>
  <c r="D42" i="5"/>
  <c r="D41" i="5"/>
  <c r="D32" i="5"/>
  <c r="D31" i="5"/>
  <c r="D30" i="5"/>
  <c r="D20" i="5"/>
  <c r="D19" i="5"/>
  <c r="D18" i="5"/>
  <c r="D9" i="5"/>
  <c r="D8" i="5"/>
  <c r="F33" i="1"/>
  <c r="I33" i="1" s="1"/>
  <c r="C26" i="15" s="1"/>
  <c r="C47" i="4"/>
  <c r="C44" i="4"/>
  <c r="C36" i="4"/>
  <c r="C33" i="4"/>
  <c r="C24" i="4"/>
  <c r="C21" i="4"/>
  <c r="C13" i="4"/>
  <c r="C10" i="4"/>
  <c r="D48" i="2"/>
  <c r="D47" i="2"/>
  <c r="D46" i="2"/>
  <c r="D45" i="2"/>
  <c r="D44" i="2"/>
  <c r="D43" i="2"/>
  <c r="D42" i="2"/>
  <c r="D41" i="2"/>
  <c r="D37" i="2"/>
  <c r="D36" i="2"/>
  <c r="D35" i="2"/>
  <c r="D34" i="2"/>
  <c r="D33" i="2"/>
  <c r="D32" i="2"/>
  <c r="D31" i="2"/>
  <c r="D30" i="2"/>
  <c r="D25" i="2"/>
  <c r="D24" i="2"/>
  <c r="D23" i="2"/>
  <c r="D22" i="2"/>
  <c r="D21" i="2"/>
  <c r="D20" i="2"/>
  <c r="D19" i="2"/>
  <c r="D18" i="2"/>
  <c r="D14" i="2"/>
  <c r="D13" i="2"/>
  <c r="D12" i="2"/>
  <c r="I12" i="2"/>
  <c r="E14" i="15" s="1"/>
  <c r="D11" i="2"/>
  <c r="D10" i="2"/>
  <c r="D9" i="2"/>
  <c r="D8" i="2"/>
  <c r="C47" i="2"/>
  <c r="C44" i="2"/>
  <c r="C36" i="2"/>
  <c r="C33" i="2"/>
  <c r="C24" i="2"/>
  <c r="C21" i="2"/>
  <c r="C13" i="2"/>
  <c r="C10" i="2"/>
  <c r="D49" i="1"/>
  <c r="D48" i="1"/>
  <c r="D47" i="1"/>
  <c r="D46" i="1"/>
  <c r="D45" i="1"/>
  <c r="D44" i="1"/>
  <c r="D43" i="1"/>
  <c r="D42" i="1"/>
  <c r="D38" i="1"/>
  <c r="D37" i="1"/>
  <c r="D36" i="1"/>
  <c r="D35" i="1"/>
  <c r="D34" i="1"/>
  <c r="D33" i="1"/>
  <c r="D32" i="1"/>
  <c r="D31" i="1"/>
  <c r="D25" i="1"/>
  <c r="D24" i="1"/>
  <c r="D23" i="1"/>
  <c r="D22" i="1"/>
  <c r="D21" i="1"/>
  <c r="D20" i="1"/>
  <c r="D19" i="1"/>
  <c r="D18" i="1"/>
  <c r="D14" i="1"/>
  <c r="I14" i="1"/>
  <c r="C16" i="15"/>
  <c r="D13" i="1"/>
  <c r="D12" i="1"/>
  <c r="D11" i="1"/>
  <c r="D10" i="1"/>
  <c r="D9" i="1"/>
  <c r="I9" i="1"/>
  <c r="C11" i="15" s="1"/>
  <c r="D8" i="1"/>
  <c r="I8" i="1"/>
  <c r="C10" i="15" s="1"/>
  <c r="C48" i="1"/>
  <c r="C45" i="1"/>
  <c r="C37" i="1"/>
  <c r="C34" i="1"/>
  <c r="C24" i="1"/>
  <c r="C21" i="1"/>
  <c r="C13" i="1"/>
  <c r="C10" i="1"/>
  <c r="I41" i="3"/>
  <c r="M28" i="15" s="1"/>
  <c r="I30" i="3"/>
  <c r="M17" i="15" s="1"/>
  <c r="I50" i="3"/>
  <c r="N26" i="15" s="1"/>
  <c r="I23" i="3"/>
  <c r="N13" i="15" s="1"/>
  <c r="I14" i="3"/>
  <c r="M15" i="15" s="1"/>
  <c r="I19" i="6"/>
  <c r="L10" i="15" s="1"/>
  <c r="I21" i="6"/>
  <c r="L12" i="15" s="1"/>
  <c r="I8" i="6"/>
  <c r="K10" i="15" s="1"/>
  <c r="I39" i="6"/>
  <c r="K29" i="15" s="1"/>
  <c r="I32" i="4"/>
  <c r="G26" i="15" s="1"/>
  <c r="I37" i="4"/>
  <c r="G31" i="15" s="1"/>
  <c r="I30" i="4"/>
  <c r="G24" i="15" s="1"/>
  <c r="I35" i="4"/>
  <c r="G29" i="15" s="1"/>
  <c r="I31" i="4"/>
  <c r="G25" i="15" s="1"/>
  <c r="I31" i="2"/>
  <c r="E25" i="15" s="1"/>
  <c r="I19" i="1"/>
  <c r="D10" i="15" s="1"/>
  <c r="I32" i="1"/>
  <c r="C25" i="15" s="1"/>
  <c r="I20" i="2"/>
  <c r="F11" i="15" s="1"/>
  <c r="I18" i="4"/>
  <c r="H9" i="15" s="1"/>
  <c r="F41" i="4"/>
  <c r="I35" i="2"/>
  <c r="E29" i="15" s="1"/>
  <c r="I31" i="1"/>
  <c r="C24" i="15" s="1"/>
  <c r="I55" i="3"/>
  <c r="N31" i="15" s="1"/>
  <c r="I32" i="2"/>
  <c r="E26" i="15" s="1"/>
  <c r="I18" i="1"/>
  <c r="D9" i="15" s="1"/>
  <c r="I54" i="3"/>
  <c r="N30" i="15" s="1"/>
  <c r="I20" i="3"/>
  <c r="N10" i="15" s="1"/>
  <c r="I44" i="3"/>
  <c r="M31" i="15" s="1"/>
  <c r="I42" i="5"/>
  <c r="J25" i="15" s="1"/>
  <c r="I18" i="5"/>
  <c r="J9" i="15" s="1"/>
  <c r="I30" i="5"/>
  <c r="I24" i="15" s="1"/>
  <c r="I22" i="2"/>
  <c r="F13" i="15" s="1"/>
  <c r="I25" i="1"/>
  <c r="D16" i="15" s="1"/>
  <c r="I23" i="1"/>
  <c r="D14" i="15" s="1"/>
  <c r="I24" i="3"/>
  <c r="N14" i="15" s="1"/>
  <c r="I40" i="6"/>
  <c r="K30" i="15" s="1"/>
  <c r="I22" i="6"/>
  <c r="L13" i="15" s="1"/>
  <c r="I37" i="6"/>
  <c r="K27" i="15" s="1"/>
  <c r="I34" i="6"/>
  <c r="K24" i="15" s="1"/>
  <c r="I49" i="1" l="1"/>
  <c r="D31" i="15" s="1"/>
  <c r="I56" i="6"/>
  <c r="K32" i="15" s="1"/>
  <c r="I43" i="3"/>
  <c r="M30" i="15" s="1"/>
  <c r="I39" i="3"/>
  <c r="M26" i="15" s="1"/>
  <c r="I59" i="3"/>
  <c r="M32" i="15" s="1"/>
  <c r="I26" i="3"/>
  <c r="N16" i="15" s="1"/>
  <c r="I52" i="3"/>
  <c r="N28" i="15" s="1"/>
  <c r="I10" i="3"/>
  <c r="M11" i="15" s="1"/>
  <c r="I19" i="5"/>
  <c r="J10" i="15" s="1"/>
  <c r="I32" i="5"/>
  <c r="I26" i="15" s="1"/>
  <c r="I31" i="5"/>
  <c r="I25" i="15" s="1"/>
  <c r="I41" i="5"/>
  <c r="J24" i="15" s="1"/>
  <c r="I46" i="2"/>
  <c r="F29" i="15" s="1"/>
  <c r="I48" i="2"/>
  <c r="F31" i="15" s="1"/>
  <c r="I45" i="6"/>
  <c r="L24" i="15" s="1"/>
  <c r="I47" i="6"/>
  <c r="L26" i="15" s="1"/>
  <c r="I50" i="6"/>
  <c r="L29" i="15" s="1"/>
  <c r="I46" i="6"/>
  <c r="L25" i="15" s="1"/>
  <c r="I42" i="3"/>
  <c r="M29" i="15" s="1"/>
  <c r="I38" i="1"/>
  <c r="C31" i="15" s="1"/>
  <c r="I35" i="1"/>
  <c r="C28" i="15" s="1"/>
  <c r="I41" i="6"/>
  <c r="K31" i="15" s="1"/>
  <c r="I36" i="6"/>
  <c r="K26" i="15" s="1"/>
  <c r="I35" i="6"/>
  <c r="K25" i="15" s="1"/>
  <c r="I37" i="3"/>
  <c r="M24" i="15" s="1"/>
  <c r="I53" i="3"/>
  <c r="N29" i="15" s="1"/>
  <c r="I51" i="3"/>
  <c r="N27" i="15" s="1"/>
  <c r="I38" i="3"/>
  <c r="M25" i="15" s="1"/>
  <c r="I49" i="3"/>
  <c r="N25" i="15" s="1"/>
  <c r="I48" i="3"/>
  <c r="N24" i="15" s="1"/>
  <c r="I52" i="6"/>
  <c r="L31" i="15" s="1"/>
  <c r="I51" i="6"/>
  <c r="L30" i="15" s="1"/>
  <c r="I23" i="6"/>
  <c r="L14" i="15" s="1"/>
  <c r="I49" i="6"/>
  <c r="L28" i="15" s="1"/>
  <c r="I48" i="6"/>
  <c r="L27" i="15" s="1"/>
  <c r="I20" i="5"/>
  <c r="J11" i="15" s="1"/>
  <c r="I43" i="5"/>
  <c r="J26" i="15" s="1"/>
  <c r="I48" i="4"/>
  <c r="H31" i="15" s="1"/>
  <c r="I46" i="4"/>
  <c r="H29" i="15" s="1"/>
  <c r="I43" i="4"/>
  <c r="H26" i="15" s="1"/>
  <c r="I42" i="4"/>
  <c r="H25" i="15" s="1"/>
  <c r="I41" i="4"/>
  <c r="H24" i="15" s="1"/>
  <c r="I25" i="2"/>
  <c r="F16" i="15" s="1"/>
  <c r="I45" i="2"/>
  <c r="F28" i="15" s="1"/>
  <c r="I43" i="2"/>
  <c r="F26" i="15" s="1"/>
  <c r="I42" i="2"/>
  <c r="F25" i="15" s="1"/>
  <c r="I41" i="2"/>
  <c r="F24" i="15" s="1"/>
  <c r="I44" i="1"/>
  <c r="D26" i="15" s="1"/>
  <c r="I43" i="1"/>
  <c r="D25" i="15" s="1"/>
  <c r="I42" i="1"/>
  <c r="D24" i="15" s="1"/>
  <c r="I19" i="2"/>
  <c r="F10" i="15" s="1"/>
  <c r="I23" i="4"/>
  <c r="H14" i="15" s="1"/>
  <c r="E45" i="4"/>
  <c r="I45" i="4" s="1"/>
  <c r="H28" i="15" s="1"/>
  <c r="I20" i="4"/>
  <c r="H11" i="15" s="1"/>
  <c r="I19" i="4"/>
  <c r="H10" i="15" s="1"/>
</calcChain>
</file>

<file path=xl/sharedStrings.xml><?xml version="1.0" encoding="utf-8"?>
<sst xmlns="http://schemas.openxmlformats.org/spreadsheetml/2006/main" count="770" uniqueCount="68">
  <si>
    <t>業種</t>
    <rPh sb="0" eb="2">
      <t>ギョウシュ</t>
    </rPh>
    <phoneticPr fontId="2"/>
  </si>
  <si>
    <t>再商品化義務総量</t>
    <rPh sb="0" eb="4">
      <t>サイショウヒンカ</t>
    </rPh>
    <rPh sb="4" eb="6">
      <t>ギム</t>
    </rPh>
    <rPh sb="6" eb="8">
      <t>ソウリョウ</t>
    </rPh>
    <phoneticPr fontId="2"/>
  </si>
  <si>
    <t>特定容器比率</t>
    <rPh sb="0" eb="2">
      <t>トクテイ</t>
    </rPh>
    <rPh sb="2" eb="4">
      <t>ヨウキ</t>
    </rPh>
    <rPh sb="4" eb="6">
      <t>ヒリツ</t>
    </rPh>
    <phoneticPr fontId="2"/>
  </si>
  <si>
    <t>業種別比率</t>
    <rPh sb="0" eb="3">
      <t>ギョウシュベツ</t>
    </rPh>
    <rPh sb="3" eb="5">
      <t>ヒリツ</t>
    </rPh>
    <phoneticPr fontId="2"/>
  </si>
  <si>
    <t>利用比率</t>
    <rPh sb="0" eb="2">
      <t>リヨウ</t>
    </rPh>
    <rPh sb="2" eb="4">
      <t>ヒリツ</t>
    </rPh>
    <phoneticPr fontId="2"/>
  </si>
  <si>
    <t>排出見込量</t>
    <rPh sb="0" eb="2">
      <t>ハイシュツ</t>
    </rPh>
    <rPh sb="2" eb="5">
      <t>ミコミリョウ</t>
    </rPh>
    <phoneticPr fontId="2"/>
  </si>
  <si>
    <t>【自主算定係数】</t>
    <rPh sb="1" eb="3">
      <t>ジシュ</t>
    </rPh>
    <rPh sb="3" eb="5">
      <t>サンテイ</t>
    </rPh>
    <rPh sb="5" eb="7">
      <t>ケイスウ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</si>
  <si>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</si>
  <si>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清涼飲料製造業及び茶・ｺｰﾋｰ製造業</t>
    <rPh sb="0" eb="2">
      <t>セイリョウ</t>
    </rPh>
    <rPh sb="2" eb="4">
      <t>インリョウ</t>
    </rPh>
    <rPh sb="4" eb="7">
      <t>セイゾウギョウ</t>
    </rPh>
    <rPh sb="7" eb="8">
      <t>オヨ</t>
    </rPh>
    <rPh sb="9" eb="10">
      <t>チャ</t>
    </rPh>
    <rPh sb="15" eb="18">
      <t>セイゾウギョウ</t>
    </rPh>
    <phoneticPr fontId="2"/>
  </si>
  <si>
    <t>酒類製造業</t>
    <rPh sb="0" eb="2">
      <t>シュルイ</t>
    </rPh>
    <rPh sb="2" eb="5">
      <t>セイゾウギョウ</t>
    </rPh>
    <phoneticPr fontId="2"/>
  </si>
  <si>
    <t>油脂加工製品・石けん・合成洗剤・界面活性剤・塗料製造業</t>
    <rPh sb="0" eb="2">
      <t>ユシ</t>
    </rPh>
    <rPh sb="2" eb="4">
      <t>カコウ</t>
    </rPh>
    <rPh sb="4" eb="6">
      <t>セイヒン</t>
    </rPh>
    <rPh sb="7" eb="8">
      <t>セッ</t>
    </rPh>
    <rPh sb="11" eb="13">
      <t>ゴウセイ</t>
    </rPh>
    <rPh sb="13" eb="15">
      <t>センザイ</t>
    </rPh>
    <rPh sb="16" eb="18">
      <t>カイメン</t>
    </rPh>
    <rPh sb="18" eb="21">
      <t>カッセイザイ</t>
    </rPh>
    <rPh sb="22" eb="24">
      <t>トリョウ</t>
    </rPh>
    <rPh sb="24" eb="27">
      <t>セイゾウギョウ</t>
    </rPh>
    <phoneticPr fontId="2"/>
  </si>
  <si>
    <t>医薬品製造業</t>
    <rPh sb="0" eb="3">
      <t>イヤクヒン</t>
    </rPh>
    <rPh sb="3" eb="6">
      <t>セイゾウギョウ</t>
    </rPh>
    <phoneticPr fontId="2"/>
  </si>
  <si>
    <t>化粧品・歯磨・その他の化粧用調整品製造業</t>
    <rPh sb="0" eb="3">
      <t>ケショウヒン</t>
    </rPh>
    <rPh sb="4" eb="6">
      <t>ハミガ</t>
    </rPh>
    <rPh sb="9" eb="10">
      <t>タ</t>
    </rPh>
    <rPh sb="11" eb="14">
      <t>ケショウヨウ</t>
    </rPh>
    <rPh sb="14" eb="17">
      <t>チョウセイヒン</t>
    </rPh>
    <rPh sb="17" eb="20">
      <t>セイゾウギョウ</t>
    </rPh>
    <phoneticPr fontId="2"/>
  </si>
  <si>
    <t>小売業</t>
    <rPh sb="0" eb="3">
      <t>コウリギョウ</t>
    </rPh>
    <phoneticPr fontId="2"/>
  </si>
  <si>
    <t>その他の事業</t>
    <rPh sb="2" eb="3">
      <t>タ</t>
    </rPh>
    <rPh sb="4" eb="6">
      <t>ジギョウ</t>
    </rPh>
    <phoneticPr fontId="2"/>
  </si>
  <si>
    <t>包装</t>
    <rPh sb="0" eb="2">
      <t>ホウソウ</t>
    </rPh>
    <phoneticPr fontId="2"/>
  </si>
  <si>
    <t>容器</t>
    <rPh sb="0" eb="2">
      <t>ヨウキ</t>
    </rPh>
    <phoneticPr fontId="2"/>
  </si>
  <si>
    <t>各業種共通</t>
    <rPh sb="0" eb="3">
      <t>カクギョウシュ</t>
    </rPh>
    <rPh sb="3" eb="5">
      <t>キョウツウ</t>
    </rPh>
    <phoneticPr fontId="2"/>
  </si>
  <si>
    <t>（利用）</t>
    <rPh sb="1" eb="3">
      <t>リヨウ</t>
    </rPh>
    <phoneticPr fontId="2"/>
  </si>
  <si>
    <t>特定包装比率</t>
    <rPh sb="0" eb="2">
      <t>トクテイ</t>
    </rPh>
    <rPh sb="2" eb="4">
      <t>ホウソウ</t>
    </rPh>
    <rPh sb="4" eb="6">
      <t>ヒリツ</t>
    </rPh>
    <phoneticPr fontId="2"/>
  </si>
  <si>
    <t>（製造等）</t>
    <rPh sb="1" eb="3">
      <t>セイゾウ</t>
    </rPh>
    <rPh sb="3" eb="4">
      <t>トウ</t>
    </rPh>
    <phoneticPr fontId="2"/>
  </si>
  <si>
    <t>ブラスチック製容器包装</t>
    <rPh sb="6" eb="7">
      <t>セイ</t>
    </rPh>
    <rPh sb="7" eb="9">
      <t>ヨウキ</t>
    </rPh>
    <rPh sb="9" eb="11">
      <t>ホウソウ</t>
    </rPh>
    <phoneticPr fontId="2"/>
  </si>
  <si>
    <t>【簡易算定係数】</t>
    <rPh sb="1" eb="3">
      <t>カンイ</t>
    </rPh>
    <rPh sb="3" eb="5">
      <t>サンテイ</t>
    </rPh>
    <rPh sb="5" eb="7">
      <t>ケイスウ</t>
    </rPh>
    <phoneticPr fontId="2"/>
  </si>
  <si>
    <t>100-事業系比率</t>
    <rPh sb="4" eb="7">
      <t>ジギョウケイ</t>
    </rPh>
    <rPh sb="7" eb="9">
      <t>ヒリツ</t>
    </rPh>
    <phoneticPr fontId="2"/>
  </si>
  <si>
    <t>自主算定係数</t>
    <rPh sb="0" eb="2">
      <t>ジシュ</t>
    </rPh>
    <rPh sb="2" eb="4">
      <t>サンテイ</t>
    </rPh>
    <rPh sb="4" eb="6">
      <t>ケイスウ</t>
    </rPh>
    <phoneticPr fontId="2"/>
  </si>
  <si>
    <t>簡易算定係数</t>
    <rPh sb="0" eb="2">
      <t>カンイ</t>
    </rPh>
    <rPh sb="2" eb="4">
      <t>サンテイ</t>
    </rPh>
    <rPh sb="4" eb="6">
      <t>ケイスウ</t>
    </rPh>
    <phoneticPr fontId="2"/>
  </si>
  <si>
    <t>(F)</t>
    <phoneticPr fontId="2"/>
  </si>
  <si>
    <t>(G)</t>
    <phoneticPr fontId="2"/>
  </si>
  <si>
    <t>（I)</t>
    <phoneticPr fontId="2"/>
  </si>
  <si>
    <t>（J)</t>
    <phoneticPr fontId="2"/>
  </si>
  <si>
    <t>（C)</t>
    <phoneticPr fontId="2"/>
  </si>
  <si>
    <t>=F*G*I*J/C</t>
    <phoneticPr fontId="2"/>
  </si>
  <si>
    <t>=F*G*I*J*X/C</t>
    <phoneticPr fontId="2"/>
  </si>
  <si>
    <t>(X)</t>
    <phoneticPr fontId="2"/>
  </si>
  <si>
    <t>=F*G/C</t>
    <phoneticPr fontId="2"/>
  </si>
  <si>
    <t>=F*G*X/C</t>
    <phoneticPr fontId="2"/>
  </si>
  <si>
    <t>ガラス　無色</t>
    <rPh sb="4" eb="6">
      <t>ムショク</t>
    </rPh>
    <phoneticPr fontId="2"/>
  </si>
  <si>
    <t>ガラス　茶色</t>
    <rPh sb="4" eb="6">
      <t>チャイロ</t>
    </rPh>
    <phoneticPr fontId="2"/>
  </si>
  <si>
    <t>ガラス　その他</t>
    <rPh sb="6" eb="7">
      <t>タ</t>
    </rPh>
    <phoneticPr fontId="2"/>
  </si>
  <si>
    <t>PETボトル</t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</si>
  <si>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2"/>
  </si>
  <si>
    <t>紙製容器包装</t>
  </si>
  <si>
    <t>業種区分</t>
  </si>
  <si>
    <t>ガラスびん</t>
  </si>
  <si>
    <t>ペットボトル</t>
  </si>
  <si>
    <t>ﾌﾟﾗｽﾁｯｸ製</t>
  </si>
  <si>
    <t>容器包装</t>
  </si>
  <si>
    <t>無色</t>
  </si>
  <si>
    <t>茶色</t>
  </si>
  <si>
    <t>その他</t>
  </si>
  <si>
    <t>利用</t>
  </si>
  <si>
    <t>製造等</t>
  </si>
  <si>
    <t>容器</t>
  </si>
  <si>
    <t>食料品製造業</t>
  </si>
  <si>
    <t>清涼飲料製造業及び茶・ｺｰﾋｰ製造業</t>
  </si>
  <si>
    <t>酒類製造業</t>
  </si>
  <si>
    <t>油脂加工品・石けん・合成洗剤・界面活性剤・塗料製造業</t>
  </si>
  <si>
    <t>－</t>
  </si>
  <si>
    <t>医薬品製造業</t>
  </si>
  <si>
    <t>化粧品・歯磨・その他の化粧用調整品製造業</t>
  </si>
  <si>
    <t>小売業</t>
  </si>
  <si>
    <t>その他の事業</t>
  </si>
  <si>
    <t>包装</t>
  </si>
  <si>
    <t>各業種共通</t>
  </si>
  <si>
    <t>紙器</t>
    <rPh sb="0" eb="2">
      <t>シキ</t>
    </rPh>
    <phoneticPr fontId="2"/>
  </si>
  <si>
    <t>紙製容器包装</t>
    <phoneticPr fontId="2"/>
  </si>
  <si>
    <t>各業種共通</t>
    <phoneticPr fontId="2"/>
  </si>
  <si>
    <t>平成31年度算定係数一覧表（暫定値）</t>
    <rPh sb="0" eb="2">
      <t>ヘイセイ</t>
    </rPh>
    <rPh sb="4" eb="6">
      <t>ネンド</t>
    </rPh>
    <rPh sb="6" eb="8">
      <t>サンテイ</t>
    </rPh>
    <rPh sb="8" eb="10">
      <t>ケイスウ</t>
    </rPh>
    <rPh sb="10" eb="12">
      <t>イチラン</t>
    </rPh>
    <rPh sb="12" eb="13">
      <t>ヒョウ</t>
    </rPh>
    <rPh sb="14" eb="17">
      <t>ザンテイチ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</si>
</sst>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_ "/>
  </numFmts>
  <fonts count="1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10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10" fontId="0" fillId="0" borderId="8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0" fontId="0" fillId="0" borderId="4" xfId="0" applyNumberForma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10" fontId="0" fillId="0" borderId="11" xfId="0" applyNumberFormat="1" applyBorder="1" applyAlignment="1">
      <alignment vertical="center" shrinkToFit="1"/>
    </xf>
    <xf numFmtId="9" fontId="0" fillId="0" borderId="1" xfId="0" applyNumberFormat="1" applyBorder="1" applyAlignment="1">
      <alignment vertical="center" shrinkToFit="1"/>
    </xf>
    <xf numFmtId="176" fontId="0" fillId="2" borderId="12" xfId="0" applyNumberFormat="1" applyFill="1" applyBorder="1" applyAlignment="1">
      <alignment vertical="center" shrinkToFit="1"/>
    </xf>
    <xf numFmtId="176" fontId="0" fillId="2" borderId="13" xfId="0" applyNumberFormat="1" applyFill="1" applyBorder="1" applyAlignment="1">
      <alignment vertical="center" shrinkToFit="1"/>
    </xf>
    <xf numFmtId="176" fontId="0" fillId="2" borderId="14" xfId="0" applyNumberFormat="1" applyFill="1" applyBorder="1" applyAlignment="1">
      <alignment vertical="center" shrinkToFit="1"/>
    </xf>
    <xf numFmtId="176" fontId="0" fillId="2" borderId="15" xfId="0" applyNumberFormat="1" applyFill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10" fontId="0" fillId="0" borderId="17" xfId="0" applyNumberFormat="1" applyBorder="1" applyAlignment="1">
      <alignment vertical="center" shrinkToFit="1"/>
    </xf>
    <xf numFmtId="10" fontId="0" fillId="0" borderId="18" xfId="0" applyNumberFormat="1" applyBorder="1" applyAlignment="1">
      <alignment vertical="center" shrinkToFit="1"/>
    </xf>
    <xf numFmtId="10" fontId="0" fillId="0" borderId="19" xfId="0" applyNumberFormat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38" fontId="0" fillId="0" borderId="21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3" borderId="12" xfId="0" applyNumberFormat="1" applyFill="1" applyBorder="1" applyAlignment="1">
      <alignment vertical="center" shrinkToFit="1"/>
    </xf>
    <xf numFmtId="176" fontId="0" fillId="3" borderId="15" xfId="0" applyNumberForma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quotePrefix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quotePrefix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10" fontId="0" fillId="0" borderId="0" xfId="0" applyNumberFormat="1" applyBorder="1" applyAlignment="1">
      <alignment vertical="center" shrinkToFit="1"/>
    </xf>
    <xf numFmtId="9" fontId="0" fillId="0" borderId="0" xfId="0" applyNumberFormat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10" fontId="0" fillId="0" borderId="0" xfId="0" applyNumberFormat="1" applyFill="1" applyBorder="1" applyAlignment="1">
      <alignment vertical="center" shrinkToFit="1"/>
    </xf>
    <xf numFmtId="9" fontId="0" fillId="0" borderId="0" xfId="0" applyNumberFormat="1" applyFill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10" fontId="0" fillId="0" borderId="8" xfId="0" applyNumberForma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0" fontId="0" fillId="0" borderId="1" xfId="0" applyNumberFormat="1" applyFill="1" applyBorder="1" applyAlignment="1">
      <alignment vertical="center" shrinkToFit="1"/>
    </xf>
    <xf numFmtId="10" fontId="0" fillId="0" borderId="4" xfId="0" applyNumberForma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vertical="center" shrinkToFit="1"/>
    </xf>
    <xf numFmtId="38" fontId="0" fillId="0" borderId="4" xfId="1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38" fontId="0" fillId="4" borderId="8" xfId="1" applyFont="1" applyFill="1" applyBorder="1" applyAlignment="1" applyProtection="1">
      <alignment vertical="center" shrinkToFit="1"/>
      <protection locked="0"/>
    </xf>
    <xf numFmtId="10" fontId="0" fillId="4" borderId="8" xfId="0" applyNumberFormat="1" applyFill="1" applyBorder="1" applyAlignment="1" applyProtection="1">
      <alignment vertical="center" shrinkToFit="1"/>
      <protection locked="0"/>
    </xf>
    <xf numFmtId="10" fontId="0" fillId="4" borderId="1" xfId="0" applyNumberFormat="1" applyFill="1" applyBorder="1" applyAlignment="1" applyProtection="1">
      <alignment vertical="center" shrinkToFit="1"/>
      <protection locked="0"/>
    </xf>
    <xf numFmtId="10" fontId="0" fillId="4" borderId="4" xfId="0" applyNumberFormat="1" applyFill="1" applyBorder="1" applyAlignment="1" applyProtection="1">
      <alignment vertical="center" shrinkToFit="1"/>
      <protection locked="0"/>
    </xf>
    <xf numFmtId="38" fontId="0" fillId="4" borderId="1" xfId="1" applyFont="1" applyFill="1" applyBorder="1" applyAlignment="1" applyProtection="1">
      <alignment vertical="center" shrinkToFit="1"/>
      <protection locked="0"/>
    </xf>
    <xf numFmtId="38" fontId="0" fillId="4" borderId="4" xfId="1" applyFont="1" applyFill="1" applyBorder="1" applyAlignment="1" applyProtection="1">
      <alignment vertical="center" shrinkToFit="1"/>
      <protection locked="0"/>
    </xf>
    <xf numFmtId="9" fontId="0" fillId="4" borderId="8" xfId="0" applyNumberFormat="1" applyFill="1" applyBorder="1" applyAlignment="1" applyProtection="1">
      <alignment vertical="center" shrinkToFit="1"/>
      <protection locked="0"/>
    </xf>
    <xf numFmtId="9" fontId="0" fillId="4" borderId="1" xfId="0" applyNumberFormat="1" applyFill="1" applyBorder="1" applyAlignment="1" applyProtection="1">
      <alignment vertical="center" shrinkToFit="1"/>
      <protection locked="0"/>
    </xf>
    <xf numFmtId="9" fontId="0" fillId="4" borderId="4" xfId="0" applyNumberFormat="1" applyFill="1" applyBorder="1" applyAlignment="1" applyProtection="1">
      <alignment vertical="center" shrinkToFit="1"/>
      <protection locked="0"/>
    </xf>
    <xf numFmtId="38" fontId="0" fillId="4" borderId="11" xfId="1" applyFont="1" applyFill="1" applyBorder="1" applyAlignment="1" applyProtection="1">
      <alignment vertical="center" shrinkToFit="1"/>
      <protection locked="0"/>
    </xf>
    <xf numFmtId="9" fontId="0" fillId="4" borderId="11" xfId="0" applyNumberFormat="1" applyFill="1" applyBorder="1" applyAlignment="1" applyProtection="1">
      <alignment vertical="center" shrinkToFit="1"/>
      <protection locked="0"/>
    </xf>
    <xf numFmtId="10" fontId="0" fillId="0" borderId="8" xfId="0" applyNumberFormat="1" applyFill="1" applyBorder="1" applyAlignment="1" applyProtection="1">
      <alignment vertical="center" shrinkToFit="1"/>
    </xf>
    <xf numFmtId="10" fontId="0" fillId="0" borderId="1" xfId="0" applyNumberFormat="1" applyFill="1" applyBorder="1" applyAlignment="1" applyProtection="1">
      <alignment vertical="center" shrinkToFit="1"/>
    </xf>
    <xf numFmtId="10" fontId="0" fillId="0" borderId="4" xfId="0" applyNumberFormat="1" applyFill="1" applyBorder="1" applyAlignment="1" applyProtection="1">
      <alignment vertical="center" shrinkToFit="1"/>
    </xf>
    <xf numFmtId="10" fontId="0" fillId="0" borderId="1" xfId="0" applyNumberFormat="1" applyBorder="1" applyAlignment="1" applyProtection="1">
      <alignment vertical="center" shrinkToFit="1"/>
    </xf>
    <xf numFmtId="10" fontId="0" fillId="0" borderId="4" xfId="0" applyNumberFormat="1" applyBorder="1" applyAlignment="1" applyProtection="1">
      <alignment vertical="center" shrinkToFit="1"/>
    </xf>
    <xf numFmtId="176" fontId="8" fillId="5" borderId="24" xfId="0" applyNumberFormat="1" applyFont="1" applyFill="1" applyBorder="1" applyAlignment="1" applyProtection="1">
      <alignment horizontal="center" vertical="center"/>
    </xf>
    <xf numFmtId="176" fontId="8" fillId="0" borderId="24" xfId="0" applyNumberFormat="1" applyFont="1" applyBorder="1" applyAlignment="1" applyProtection="1">
      <alignment horizontal="center" vertical="center"/>
    </xf>
    <xf numFmtId="176" fontId="8" fillId="3" borderId="24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9" fontId="13" fillId="4" borderId="8" xfId="0" applyNumberFormat="1" applyFont="1" applyFill="1" applyBorder="1" applyAlignment="1" applyProtection="1">
      <alignment vertical="center" shrinkToFit="1"/>
      <protection locked="0"/>
    </xf>
    <xf numFmtId="9" fontId="13" fillId="4" borderId="1" xfId="0" applyNumberFormat="1" applyFont="1" applyFill="1" applyBorder="1" applyAlignment="1" applyProtection="1">
      <alignment vertical="center" shrinkToFit="1"/>
      <protection locked="0"/>
    </xf>
    <xf numFmtId="9" fontId="13" fillId="0" borderId="1" xfId="0" applyNumberFormat="1" applyFont="1" applyBorder="1" applyAlignment="1">
      <alignment vertical="center" shrinkToFit="1"/>
    </xf>
    <xf numFmtId="9" fontId="13" fillId="4" borderId="4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0" xfId="0" applyFill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quotePrefix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176" fontId="0" fillId="2" borderId="12" xfId="0" applyNumberFormat="1" applyFill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wrapText="1"/>
    </xf>
    <xf numFmtId="38" fontId="0" fillId="0" borderId="1" xfId="1" applyFon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176" fontId="0" fillId="2" borderId="13" xfId="0" applyNumberForma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38" fontId="0" fillId="0" borderId="4" xfId="1" applyFont="1" applyBorder="1" applyAlignment="1" applyProtection="1">
      <alignment vertical="center" shrinkToFit="1"/>
    </xf>
    <xf numFmtId="176" fontId="0" fillId="2" borderId="14" xfId="0" applyNumberFormat="1" applyFill="1" applyBorder="1" applyAlignment="1" applyProtection="1">
      <alignment vertical="center" shrinkToFit="1"/>
    </xf>
    <xf numFmtId="38" fontId="0" fillId="0" borderId="8" xfId="1" applyFont="1" applyBorder="1" applyAlignment="1" applyProtection="1">
      <alignment vertical="center" shrinkToFit="1"/>
    </xf>
    <xf numFmtId="10" fontId="0" fillId="0" borderId="8" xfId="0" applyNumberFormat="1" applyBorder="1" applyAlignment="1" applyProtection="1">
      <alignment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176" fontId="0" fillId="3" borderId="12" xfId="0" applyNumberFormat="1" applyFill="1" applyBorder="1" applyAlignment="1" applyProtection="1">
      <alignment vertical="center" shrinkToFit="1"/>
    </xf>
    <xf numFmtId="10" fontId="0" fillId="0" borderId="18" xfId="0" applyNumberFormat="1" applyBorder="1" applyAlignment="1" applyProtection="1">
      <alignment vertical="center" shrinkToFit="1"/>
    </xf>
    <xf numFmtId="9" fontId="0" fillId="0" borderId="1" xfId="0" applyNumberForma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10" fontId="0" fillId="0" borderId="19" xfId="0" applyNumberFormat="1" applyBorder="1" applyAlignment="1" applyProtection="1">
      <alignment vertical="center" shrinkToFit="1"/>
    </xf>
    <xf numFmtId="9" fontId="0" fillId="0" borderId="4" xfId="0" applyNumberFormat="1" applyBorder="1" applyAlignment="1" applyProtection="1">
      <alignment vertical="center" shrinkToFit="1"/>
    </xf>
    <xf numFmtId="38" fontId="0" fillId="0" borderId="23" xfId="1" applyFont="1" applyBorder="1" applyAlignment="1" applyProtection="1">
      <alignment vertical="center" shrinkToFit="1"/>
    </xf>
    <xf numFmtId="176" fontId="0" fillId="3" borderId="15" xfId="0" applyNumberForma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quotePrefix="1" applyFill="1" applyBorder="1" applyAlignment="1" applyProtection="1">
      <alignment vertical="center" shrinkToFit="1"/>
    </xf>
    <xf numFmtId="176" fontId="14" fillId="2" borderId="12" xfId="0" applyNumberFormat="1" applyFont="1" applyFill="1" applyBorder="1" applyAlignment="1">
      <alignment vertical="center" shrinkToFit="1"/>
    </xf>
    <xf numFmtId="176" fontId="14" fillId="2" borderId="13" xfId="0" applyNumberFormat="1" applyFont="1" applyFill="1" applyBorder="1" applyAlignment="1">
      <alignment vertical="center" shrinkToFit="1"/>
    </xf>
    <xf numFmtId="176" fontId="14" fillId="2" borderId="14" xfId="0" applyNumberFormat="1" applyFont="1" applyFill="1" applyBorder="1" applyAlignment="1">
      <alignment vertical="center" shrinkToFit="1"/>
    </xf>
    <xf numFmtId="176" fontId="14" fillId="2" borderId="15" xfId="0" applyNumberFormat="1" applyFont="1" applyFill="1" applyBorder="1" applyAlignment="1">
      <alignment vertical="center" shrinkToFit="1"/>
    </xf>
    <xf numFmtId="176" fontId="14" fillId="3" borderId="12" xfId="0" applyNumberFormat="1" applyFont="1" applyFill="1" applyBorder="1" applyAlignment="1">
      <alignment vertical="center" shrinkToFit="1"/>
    </xf>
    <xf numFmtId="176" fontId="14" fillId="3" borderId="15" xfId="0" applyNumberFormat="1" applyFont="1" applyFill="1" applyBorder="1" applyAlignment="1">
      <alignment vertical="center" shrinkToFit="1"/>
    </xf>
    <xf numFmtId="38" fontId="14" fillId="4" borderId="8" xfId="1" applyFont="1" applyFill="1" applyBorder="1" applyAlignment="1" applyProtection="1">
      <alignment vertical="center" shrinkToFit="1"/>
      <protection locked="0"/>
    </xf>
    <xf numFmtId="20" fontId="0" fillId="0" borderId="0" xfId="0" applyNumberFormat="1" applyFill="1" applyProtection="1">
      <alignment vertical="center"/>
      <protection locked="0"/>
    </xf>
    <xf numFmtId="176" fontId="15" fillId="5" borderId="24" xfId="0" applyNumberFormat="1" applyFont="1" applyFill="1" applyBorder="1" applyAlignment="1" applyProtection="1">
      <alignment horizontal="center" vertical="center"/>
    </xf>
    <xf numFmtId="176" fontId="15" fillId="0" borderId="24" xfId="0" applyNumberFormat="1" applyFont="1" applyBorder="1" applyAlignment="1" applyProtection="1">
      <alignment horizontal="center" vertical="center"/>
    </xf>
    <xf numFmtId="0" fontId="13" fillId="0" borderId="0" xfId="0" applyFont="1" applyFill="1" applyProtection="1">
      <alignment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176" fontId="15" fillId="3" borderId="2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  <protection locked="0"/>
    </xf>
    <xf numFmtId="0" fontId="11" fillId="7" borderId="0" xfId="0" applyFont="1" applyFill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7" fillId="7" borderId="26" xfId="0" applyFont="1" applyFill="1" applyBorder="1" applyAlignment="1" applyProtection="1">
      <alignment horizontal="center" vertical="center"/>
      <protection locked="0"/>
    </xf>
    <xf numFmtId="0" fontId="7" fillId="7" borderId="27" xfId="0" applyFont="1" applyFill="1" applyBorder="1" applyAlignment="1" applyProtection="1">
      <alignment horizontal="center" vertical="center"/>
      <protection locked="0"/>
    </xf>
    <xf numFmtId="0" fontId="7" fillId="7" borderId="25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7" fillId="6" borderId="27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3" fillId="3" borderId="0" xfId="0" applyFont="1" applyFill="1" applyAlignment="1" applyProtection="1">
      <alignment horizontal="left" vertical="center" shrinkToFit="1"/>
    </xf>
    <xf numFmtId="0" fontId="3" fillId="2" borderId="0" xfId="0" applyFont="1" applyFill="1" applyAlignment="1" applyProtection="1">
      <alignment horizontal="left" vertical="center" shrinkToFit="1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31752</xdr:colOff>
      <xdr:row>0</xdr:row>
      <xdr:rowOff>10589</xdr:rowOff>
    </xdr:from>
    <xdr:ext cx="1488963" cy="393026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752" y="10589"/>
          <a:ext cx="1488963" cy="39302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添付資料②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GridLines="0" tabSelected="1" zoomScale="90" zoomScaleNormal="90" workbookViewId="0">
      <selection activeCell="A2" sqref="A2"/>
    </sheetView>
  </sheetViews>
  <sheetFormatPr defaultRowHeight="13.5" x14ac:dyDescent="0.15"/>
  <cols>
    <col min="1" max="1" width="9" style="87"/>
    <col min="2" max="2" width="20.125" style="87" customWidth="1"/>
    <col min="3" max="4" width="12.375" style="87" bestFit="1" customWidth="1"/>
    <col min="5" max="5" width="12.375" style="87" customWidth="1"/>
    <col min="6" max="6" width="12.375" style="87" bestFit="1" customWidth="1"/>
    <col min="7" max="14" width="11.625" style="87" bestFit="1" customWidth="1"/>
    <col min="15" max="16384" width="9" style="87"/>
  </cols>
  <sheetData>
    <row r="1" spans="1:14" ht="28.5" customHeight="1" x14ac:dyDescent="0.2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6.75" customHeight="1" x14ac:dyDescent="0.15"/>
    <row r="3" spans="1:14" ht="14.25" x14ac:dyDescent="0.15">
      <c r="N3" s="88"/>
    </row>
    <row r="4" spans="1:14" x14ac:dyDescent="0.15">
      <c r="A4" s="154" t="s">
        <v>6</v>
      </c>
      <c r="B4" s="154"/>
    </row>
    <row r="5" spans="1:14" ht="4.5" customHeight="1" thickBot="1" x14ac:dyDescent="0.2"/>
    <row r="6" spans="1:14" ht="14.25" thickBot="1" x14ac:dyDescent="0.2">
      <c r="A6" s="155"/>
      <c r="B6" s="156"/>
      <c r="C6" s="157" t="s">
        <v>43</v>
      </c>
      <c r="D6" s="158"/>
      <c r="E6" s="158"/>
      <c r="F6" s="158"/>
      <c r="G6" s="158"/>
      <c r="H6" s="159"/>
      <c r="I6" s="155" t="s">
        <v>44</v>
      </c>
      <c r="J6" s="156"/>
      <c r="K6" s="155" t="s">
        <v>65</v>
      </c>
      <c r="L6" s="156"/>
      <c r="M6" s="155" t="s">
        <v>45</v>
      </c>
      <c r="N6" s="156"/>
    </row>
    <row r="7" spans="1:14" ht="14.25" thickBot="1" x14ac:dyDescent="0.2">
      <c r="A7" s="162" t="s">
        <v>42</v>
      </c>
      <c r="B7" s="163"/>
      <c r="C7" s="157" t="s">
        <v>47</v>
      </c>
      <c r="D7" s="159"/>
      <c r="E7" s="157" t="s">
        <v>48</v>
      </c>
      <c r="F7" s="159"/>
      <c r="G7" s="157" t="s">
        <v>49</v>
      </c>
      <c r="H7" s="159"/>
      <c r="I7" s="160"/>
      <c r="J7" s="161"/>
      <c r="K7" s="160"/>
      <c r="L7" s="161"/>
      <c r="M7" s="160" t="s">
        <v>46</v>
      </c>
      <c r="N7" s="161"/>
    </row>
    <row r="8" spans="1:14" ht="14.25" thickBot="1" x14ac:dyDescent="0.2">
      <c r="A8" s="164"/>
      <c r="B8" s="165"/>
      <c r="C8" s="90" t="s">
        <v>50</v>
      </c>
      <c r="D8" s="89" t="s">
        <v>51</v>
      </c>
      <c r="E8" s="90" t="s">
        <v>50</v>
      </c>
      <c r="F8" s="89" t="s">
        <v>51</v>
      </c>
      <c r="G8" s="90" t="s">
        <v>50</v>
      </c>
      <c r="H8" s="89" t="s">
        <v>51</v>
      </c>
      <c r="I8" s="90" t="s">
        <v>50</v>
      </c>
      <c r="J8" s="89" t="s">
        <v>51</v>
      </c>
      <c r="K8" s="90" t="s">
        <v>50</v>
      </c>
      <c r="L8" s="89" t="s">
        <v>51</v>
      </c>
      <c r="M8" s="90" t="s">
        <v>50</v>
      </c>
      <c r="N8" s="89" t="s">
        <v>51</v>
      </c>
    </row>
    <row r="9" spans="1:14" ht="18" thickBot="1" x14ac:dyDescent="0.2">
      <c r="A9" s="166" t="s">
        <v>52</v>
      </c>
      <c r="B9" s="91" t="s">
        <v>53</v>
      </c>
      <c r="C9" s="84">
        <f>ガラス無色!I7</f>
        <v>0.36260760129191499</v>
      </c>
      <c r="D9" s="85">
        <f>ガラス無色!I18</f>
        <v>1.8732116276217341E-2</v>
      </c>
      <c r="E9" s="84">
        <f>ｶﾞﾗｽ茶色!I7</f>
        <v>0.43186634533251994</v>
      </c>
      <c r="F9" s="85">
        <f>ｶﾞﾗｽ茶色!I18</f>
        <v>5.1338094134013353E-3</v>
      </c>
      <c r="G9" s="84">
        <f>ｶﾞﾗｽその他!I7</f>
        <v>0.80841501666172544</v>
      </c>
      <c r="H9" s="85">
        <f>ｶﾞﾗｽその他!I18</f>
        <v>5.2522925665179354E-2</v>
      </c>
      <c r="I9" s="84">
        <f>PETﾎﾞﾄﾙ!I7</f>
        <v>0.4945187045485343</v>
      </c>
      <c r="J9" s="85">
        <f>PETﾎﾞﾄﾙ!I18</f>
        <v>3.5682293096487676E-2</v>
      </c>
      <c r="K9" s="147">
        <f>紙製容器!I7</f>
        <v>4.8264399467716657E-2</v>
      </c>
      <c r="L9" s="148">
        <f>紙製容器!I18</f>
        <v>1.5074149839204407E-3</v>
      </c>
      <c r="M9" s="84">
        <f>その他ﾌﾟﾗ!I8</f>
        <v>0.66509400288263198</v>
      </c>
      <c r="N9" s="85">
        <f>その他ﾌﾟﾗ!I19</f>
        <v>3.6170880277164599E-2</v>
      </c>
    </row>
    <row r="10" spans="1:14" ht="54.75" customHeight="1" thickBot="1" x14ac:dyDescent="0.2">
      <c r="A10" s="167"/>
      <c r="B10" s="91" t="s">
        <v>54</v>
      </c>
      <c r="C10" s="84">
        <f>ガラス無色!I8</f>
        <v>0.34231316521835142</v>
      </c>
      <c r="D10" s="85">
        <f>ガラス無色!I19</f>
        <v>4.0999181611330399E-2</v>
      </c>
      <c r="E10" s="84">
        <f>ｶﾞﾗｽ茶色!I8</f>
        <v>0.40019859502452954</v>
      </c>
      <c r="F10" s="85">
        <f>ｶﾞﾗｽ茶色!I19</f>
        <v>3.0668856378749547E-2</v>
      </c>
      <c r="G10" s="84">
        <f>ｶﾞﾗｽその他!I8</f>
        <v>0.78622818875594636</v>
      </c>
      <c r="H10" s="85">
        <f>ｶﾞﾗｽその他!I19</f>
        <v>7.4386012219488568E-2</v>
      </c>
      <c r="I10" s="84">
        <f>PETﾎﾞﾄﾙ!I8</f>
        <v>0.45790109815910102</v>
      </c>
      <c r="J10" s="85">
        <f>PETﾎﾞﾄﾙ!I19</f>
        <v>6.3531456296670369E-2</v>
      </c>
      <c r="K10" s="147">
        <f>紙製容器!I8</f>
        <v>4.7779542026587886E-2</v>
      </c>
      <c r="L10" s="148">
        <f>紙製容器!I19</f>
        <v>1.3295137293586137E-3</v>
      </c>
      <c r="M10" s="84">
        <f>その他ﾌﾟﾗ!I9</f>
        <v>0.67013261652898559</v>
      </c>
      <c r="N10" s="85">
        <f>その他ﾌﾟﾗ!I20</f>
        <v>1.8085476159422718E-2</v>
      </c>
    </row>
    <row r="11" spans="1:14" ht="18" thickBot="1" x14ac:dyDescent="0.2">
      <c r="A11" s="167"/>
      <c r="B11" s="91" t="s">
        <v>55</v>
      </c>
      <c r="C11" s="84">
        <f>ガラス無色!I9</f>
        <v>0.35779459619320059</v>
      </c>
      <c r="D11" s="85">
        <f>ガラス無色!I20</f>
        <v>2.0918932507941683E-2</v>
      </c>
      <c r="E11" s="84">
        <f>ｶﾞﾗｽ茶色!I9</f>
        <v>0.42928275966673779</v>
      </c>
      <c r="F11" s="85">
        <f>ｶﾞﾗｽ茶色!I20</f>
        <v>7.45594124995623E-3</v>
      </c>
      <c r="G11" s="84">
        <f>ｶﾞﾗｽその他!I9</f>
        <v>0.82857367778784241</v>
      </c>
      <c r="H11" s="85">
        <f>ｶﾞﾗｽその他!I20</f>
        <v>3.3449161547712422E-2</v>
      </c>
      <c r="I11" s="84">
        <f>PETﾎﾞﾄﾙ!I9</f>
        <v>0.50677339103417662</v>
      </c>
      <c r="J11" s="85">
        <f>PETﾎﾞﾄﾙ!I20</f>
        <v>2.3019966442953028E-2</v>
      </c>
      <c r="K11" s="147">
        <f>紙製容器!I9</f>
        <v>4.7271881872847678E-2</v>
      </c>
      <c r="L11" s="148">
        <f>紙製容器!I20</f>
        <v>1.505109344361312E-3</v>
      </c>
      <c r="M11" s="84">
        <f>その他ﾌﾟﾗ!I10</f>
        <v>0.68774810705845035</v>
      </c>
      <c r="N11" s="85">
        <f>その他ﾌﾟﾗ!I21</f>
        <v>4.4607694132967951E-3</v>
      </c>
    </row>
    <row r="12" spans="1:14" ht="69" customHeight="1" thickBot="1" x14ac:dyDescent="0.2">
      <c r="A12" s="167"/>
      <c r="B12" s="91" t="s">
        <v>56</v>
      </c>
      <c r="C12" s="84" t="s">
        <v>57</v>
      </c>
      <c r="D12" s="85" t="s">
        <v>57</v>
      </c>
      <c r="E12" s="84" t="s">
        <v>57</v>
      </c>
      <c r="F12" s="85" t="s">
        <v>57</v>
      </c>
      <c r="G12" s="84" t="s">
        <v>57</v>
      </c>
      <c r="H12" s="85" t="s">
        <v>57</v>
      </c>
      <c r="I12" s="84" t="s">
        <v>57</v>
      </c>
      <c r="J12" s="85" t="s">
        <v>57</v>
      </c>
      <c r="K12" s="147">
        <f>紙製容器!I10</f>
        <v>4.774637030380182E-2</v>
      </c>
      <c r="L12" s="148">
        <f>紙製容器!I21</f>
        <v>1.1586789182376281E-3</v>
      </c>
      <c r="M12" s="84">
        <f>その他ﾌﾟﾗ!I11</f>
        <v>0.63514441005902134</v>
      </c>
      <c r="N12" s="85">
        <f>その他ﾌﾟﾗ!I22</f>
        <v>4.5769004633047193E-2</v>
      </c>
    </row>
    <row r="13" spans="1:14" ht="18" thickBot="1" x14ac:dyDescent="0.2">
      <c r="A13" s="167"/>
      <c r="B13" s="91" t="s">
        <v>58</v>
      </c>
      <c r="C13" s="84">
        <f>ガラス無色!I11</f>
        <v>0.37977947442958299</v>
      </c>
      <c r="D13" s="85">
        <f>ガラス無色!I22</f>
        <v>1.7027614410905475E-3</v>
      </c>
      <c r="E13" s="84">
        <f>ｶﾞﾗｽ茶色!I11</f>
        <v>0.41676202059965489</v>
      </c>
      <c r="F13" s="85">
        <f>ｶﾞﾗｽ茶色!I22</f>
        <v>1.6202486652429272E-2</v>
      </c>
      <c r="G13" s="84">
        <f>ｶﾞﾗｽその他!I11</f>
        <v>0.86320633624454157</v>
      </c>
      <c r="H13" s="85">
        <f>ｶﾞﾗｽその他!I22</f>
        <v>1.7077506550218318E-2</v>
      </c>
      <c r="I13" s="84" t="s">
        <v>57</v>
      </c>
      <c r="J13" s="85" t="s">
        <v>57</v>
      </c>
      <c r="K13" s="147">
        <f>紙製容器!I11</f>
        <v>4.9500554246042779E-2</v>
      </c>
      <c r="L13" s="148">
        <f>紙製容器!I22</f>
        <v>1.2060538036892432E-4</v>
      </c>
      <c r="M13" s="84">
        <f>その他ﾌﾟﾗ!I12</f>
        <v>0.68828384866785086</v>
      </c>
      <c r="N13" s="85">
        <f>その他ﾌﾟﾗ!I23</f>
        <v>3.2545342021407012E-3</v>
      </c>
    </row>
    <row r="14" spans="1:14" ht="69" customHeight="1" thickBot="1" x14ac:dyDescent="0.2">
      <c r="A14" s="167"/>
      <c r="B14" s="91" t="s">
        <v>59</v>
      </c>
      <c r="C14" s="84">
        <f>ガラス無色!I12</f>
        <v>0.36503605869117417</v>
      </c>
      <c r="D14" s="85">
        <f>ガラス無色!I23</f>
        <v>1.4487852162039124E-2</v>
      </c>
      <c r="E14" s="84">
        <f>ｶﾞﾗｽ茶色!I12</f>
        <v>0.43319807999999993</v>
      </c>
      <c r="F14" s="85">
        <f>ｶﾞﾗｽ茶色!I23</f>
        <v>8.7439058823529578E-3</v>
      </c>
      <c r="G14" s="84">
        <f>ｶﾞﾗｽその他!I12</f>
        <v>0.74713049275362309</v>
      </c>
      <c r="H14" s="85">
        <f>ｶﾞﾗｽその他!I23</f>
        <v>9.8221630512514924E-2</v>
      </c>
      <c r="I14" s="84" t="s">
        <v>57</v>
      </c>
      <c r="J14" s="85" t="s">
        <v>57</v>
      </c>
      <c r="K14" s="147">
        <f>紙製容器!I12</f>
        <v>4.9135385115669991E-2</v>
      </c>
      <c r="L14" s="148">
        <f>紙製容器!I23</f>
        <v>2.4010848416546203E-4</v>
      </c>
      <c r="M14" s="84">
        <f>その他ﾌﾟﾗ!I13</f>
        <v>0.66056647861335172</v>
      </c>
      <c r="N14" s="85">
        <f>その他ﾌﾟﾗ!I24</f>
        <v>2.1694843389261725E-2</v>
      </c>
    </row>
    <row r="15" spans="1:14" ht="18" thickBot="1" x14ac:dyDescent="0.2">
      <c r="A15" s="167"/>
      <c r="B15" s="91" t="s">
        <v>60</v>
      </c>
      <c r="C15" s="84" t="s">
        <v>57</v>
      </c>
      <c r="D15" s="85" t="s">
        <v>57</v>
      </c>
      <c r="E15" s="84" t="s">
        <v>57</v>
      </c>
      <c r="F15" s="85" t="s">
        <v>57</v>
      </c>
      <c r="G15" s="84" t="s">
        <v>57</v>
      </c>
      <c r="H15" s="85" t="s">
        <v>57</v>
      </c>
      <c r="I15" s="84" t="s">
        <v>57</v>
      </c>
      <c r="J15" s="85" t="s">
        <v>57</v>
      </c>
      <c r="K15" s="147">
        <f>紙製容器!I13</f>
        <v>4.9400385512127637E-2</v>
      </c>
      <c r="L15" s="148">
        <f>紙製容器!I24</f>
        <v>2.6685929037080112E-4</v>
      </c>
      <c r="M15" s="84">
        <f>その他ﾌﾟﾗ!I14</f>
        <v>0.69142834699028144</v>
      </c>
      <c r="N15" s="85">
        <f>その他ﾌﾟﾗ!I25</f>
        <v>7.3470425941034355E-3</v>
      </c>
    </row>
    <row r="16" spans="1:14" ht="18" thickBot="1" x14ac:dyDescent="0.2">
      <c r="A16" s="168"/>
      <c r="B16" s="91" t="s">
        <v>61</v>
      </c>
      <c r="C16" s="84">
        <f>ガラス無色!I14</f>
        <v>0.38014894964028778</v>
      </c>
      <c r="D16" s="85">
        <f>ガラス無色!I25</f>
        <v>1.1556864000000002E-2</v>
      </c>
      <c r="E16" s="84">
        <f>ｶﾞﾗｽ茶色!I14</f>
        <v>0.42776572480818414</v>
      </c>
      <c r="F16" s="85">
        <f>ｶﾞﾗｽ茶色!I25</f>
        <v>2.6020707737801838E-3</v>
      </c>
      <c r="G16" s="84">
        <f>ｶﾞﾗｽその他!I14</f>
        <v>0.83989522500000002</v>
      </c>
      <c r="H16" s="85">
        <f>ｶﾞﾗｽその他!I25</f>
        <v>3.7892531756756775E-2</v>
      </c>
      <c r="I16" s="84" t="s">
        <v>57</v>
      </c>
      <c r="J16" s="85" t="s">
        <v>57</v>
      </c>
      <c r="K16" s="147">
        <f>紙製容器!I14</f>
        <v>4.9261809035459327E-2</v>
      </c>
      <c r="L16" s="148">
        <f>紙製容器!I25</f>
        <v>2.9007103266344805E-4</v>
      </c>
      <c r="M16" s="84">
        <f>その他ﾌﾟﾗ!I15</f>
        <v>0.68725024135359114</v>
      </c>
      <c r="N16" s="85">
        <f>その他ﾌﾟﾗ!I26</f>
        <v>5.3419846253988049E-3</v>
      </c>
    </row>
    <row r="17" spans="1:16" ht="18" thickBot="1" x14ac:dyDescent="0.2">
      <c r="A17" s="92" t="s">
        <v>62</v>
      </c>
      <c r="B17" s="91" t="s">
        <v>63</v>
      </c>
      <c r="C17" s="84" t="s">
        <v>57</v>
      </c>
      <c r="D17" s="85" t="s">
        <v>57</v>
      </c>
      <c r="E17" s="84" t="s">
        <v>57</v>
      </c>
      <c r="F17" s="85" t="s">
        <v>57</v>
      </c>
      <c r="G17" s="84" t="s">
        <v>57</v>
      </c>
      <c r="H17" s="85" t="s">
        <v>57</v>
      </c>
      <c r="I17" s="84" t="s">
        <v>57</v>
      </c>
      <c r="J17" s="85" t="s">
        <v>57</v>
      </c>
      <c r="K17" s="147">
        <f>紙製容器!I29</f>
        <v>3.82185266054497E-2</v>
      </c>
      <c r="L17" s="148" t="s">
        <v>57</v>
      </c>
      <c r="M17" s="84">
        <f>その他ﾌﾟﾗ!I30</f>
        <v>0.50015879958921261</v>
      </c>
      <c r="N17" s="85" t="s">
        <v>57</v>
      </c>
    </row>
    <row r="18" spans="1:16" x14ac:dyDescent="0.15">
      <c r="K18" s="149"/>
      <c r="L18" s="149"/>
    </row>
    <row r="19" spans="1:16" x14ac:dyDescent="0.15">
      <c r="A19" s="169" t="s">
        <v>22</v>
      </c>
      <c r="B19" s="169"/>
      <c r="K19" s="149"/>
      <c r="L19" s="149"/>
    </row>
    <row r="20" spans="1:16" ht="4.5" customHeight="1" thickBot="1" x14ac:dyDescent="0.2">
      <c r="K20" s="149"/>
      <c r="L20" s="149"/>
    </row>
    <row r="21" spans="1:16" ht="14.25" thickBot="1" x14ac:dyDescent="0.2">
      <c r="A21" s="155"/>
      <c r="B21" s="156"/>
      <c r="C21" s="157" t="s">
        <v>43</v>
      </c>
      <c r="D21" s="158"/>
      <c r="E21" s="158"/>
      <c r="F21" s="158"/>
      <c r="G21" s="158"/>
      <c r="H21" s="159"/>
      <c r="I21" s="155" t="s">
        <v>44</v>
      </c>
      <c r="J21" s="156"/>
      <c r="K21" s="170" t="s">
        <v>41</v>
      </c>
      <c r="L21" s="171"/>
      <c r="M21" s="155" t="s">
        <v>45</v>
      </c>
      <c r="N21" s="156"/>
      <c r="P21" s="146"/>
    </row>
    <row r="22" spans="1:16" ht="14.25" thickBot="1" x14ac:dyDescent="0.2">
      <c r="A22" s="162" t="s">
        <v>42</v>
      </c>
      <c r="B22" s="163"/>
      <c r="C22" s="157" t="s">
        <v>47</v>
      </c>
      <c r="D22" s="159"/>
      <c r="E22" s="157" t="s">
        <v>48</v>
      </c>
      <c r="F22" s="159"/>
      <c r="G22" s="157" t="s">
        <v>49</v>
      </c>
      <c r="H22" s="159"/>
      <c r="I22" s="160"/>
      <c r="J22" s="161"/>
      <c r="K22" s="172"/>
      <c r="L22" s="173"/>
      <c r="M22" s="160" t="s">
        <v>46</v>
      </c>
      <c r="N22" s="161"/>
    </row>
    <row r="23" spans="1:16" ht="14.25" thickBot="1" x14ac:dyDescent="0.2">
      <c r="A23" s="164"/>
      <c r="B23" s="165"/>
      <c r="C23" s="93" t="s">
        <v>50</v>
      </c>
      <c r="D23" s="89" t="s">
        <v>51</v>
      </c>
      <c r="E23" s="93" t="s">
        <v>50</v>
      </c>
      <c r="F23" s="89" t="s">
        <v>51</v>
      </c>
      <c r="G23" s="93" t="s">
        <v>50</v>
      </c>
      <c r="H23" s="89" t="s">
        <v>51</v>
      </c>
      <c r="I23" s="93" t="s">
        <v>50</v>
      </c>
      <c r="J23" s="89" t="s">
        <v>51</v>
      </c>
      <c r="K23" s="150" t="s">
        <v>50</v>
      </c>
      <c r="L23" s="151" t="s">
        <v>51</v>
      </c>
      <c r="M23" s="93" t="s">
        <v>50</v>
      </c>
      <c r="N23" s="89" t="s">
        <v>51</v>
      </c>
    </row>
    <row r="24" spans="1:16" ht="18" thickBot="1" x14ac:dyDescent="0.2">
      <c r="A24" s="174" t="s">
        <v>52</v>
      </c>
      <c r="B24" s="91" t="s">
        <v>53</v>
      </c>
      <c r="C24" s="86">
        <f>ガラス無色!I31</f>
        <v>0.36260760129191499</v>
      </c>
      <c r="D24" s="85">
        <f>ガラス無色!I42</f>
        <v>1.8732116276217341E-2</v>
      </c>
      <c r="E24" s="86">
        <f>ｶﾞﾗｽ茶色!I30</f>
        <v>0.38867971079926794</v>
      </c>
      <c r="F24" s="85">
        <f>ｶﾞﾗｽ茶色!I41</f>
        <v>5.1338094134013353E-3</v>
      </c>
      <c r="G24" s="86">
        <f>ｶﾞﾗｽその他!I30</f>
        <v>0.76799426582863906</v>
      </c>
      <c r="H24" s="85">
        <f>ｶﾞﾗｽその他!I41</f>
        <v>5.2522925665179354E-2</v>
      </c>
      <c r="I24" s="86">
        <f>PETﾎﾞﾄﾙ!I30</f>
        <v>0.46979276932110758</v>
      </c>
      <c r="J24" s="85">
        <f>PETﾎﾞﾄﾙ!I41</f>
        <v>3.5682293096487676E-2</v>
      </c>
      <c r="K24" s="152">
        <f>紙製容器!I34</f>
        <v>4.3437959520944994E-2</v>
      </c>
      <c r="L24" s="148">
        <f>紙製容器!I45</f>
        <v>1.2813027363323746E-3</v>
      </c>
      <c r="M24" s="86">
        <f>その他ﾌﾟﾗ!I37</f>
        <v>0.56532990245023718</v>
      </c>
      <c r="N24" s="85">
        <f>その他ﾌﾟﾗ!I48</f>
        <v>3.2553792249448148E-2</v>
      </c>
    </row>
    <row r="25" spans="1:16" ht="54.75" customHeight="1" thickBot="1" x14ac:dyDescent="0.2">
      <c r="A25" s="175"/>
      <c r="B25" s="91" t="s">
        <v>54</v>
      </c>
      <c r="C25" s="86">
        <f>ガラス無色!I32</f>
        <v>0.32519750695743388</v>
      </c>
      <c r="D25" s="85">
        <f>ガラス無色!I43</f>
        <v>4.0999181611330399E-2</v>
      </c>
      <c r="E25" s="86">
        <f>ｶﾞﾗｽ茶色!I31</f>
        <v>0.36017873552207663</v>
      </c>
      <c r="F25" s="85">
        <f>ｶﾞﾗｽ茶色!I42</f>
        <v>3.0668856378749547E-2</v>
      </c>
      <c r="G25" s="86">
        <f>ｶﾞﾗｽその他!I31</f>
        <v>0.74691677931814904</v>
      </c>
      <c r="H25" s="85">
        <f>ｶﾞﾗｽその他!I42</f>
        <v>7.4386012219488568E-2</v>
      </c>
      <c r="I25" s="86">
        <f>PETﾎﾞﾄﾙ!I31</f>
        <v>0.41211098834319088</v>
      </c>
      <c r="J25" s="85">
        <f>PETﾎﾞﾄﾙ!I42</f>
        <v>6.0354883481836846E-2</v>
      </c>
      <c r="K25" s="152">
        <f>紙製容器!I35</f>
        <v>4.0612610722599703E-2</v>
      </c>
      <c r="L25" s="148">
        <f>紙製容器!I46</f>
        <v>1.3295137293586137E-3</v>
      </c>
      <c r="M25" s="86">
        <f>その他ﾌﾟﾗ!I38</f>
        <v>0.5696127240496377</v>
      </c>
      <c r="N25" s="85">
        <f>その他ﾌﾟﾗ!I49</f>
        <v>1.8085476159422718E-2</v>
      </c>
    </row>
    <row r="26" spans="1:16" ht="18" thickBot="1" x14ac:dyDescent="0.2">
      <c r="A26" s="175"/>
      <c r="B26" s="91" t="s">
        <v>55</v>
      </c>
      <c r="C26" s="86">
        <f>ガラス無色!I33</f>
        <v>0.26834594714490045</v>
      </c>
      <c r="D26" s="85">
        <f>ガラス無色!I44</f>
        <v>1.8827039257147515E-2</v>
      </c>
      <c r="E26" s="86">
        <f>ｶﾞﾗｽ茶色!I32</f>
        <v>0.30049793176671646</v>
      </c>
      <c r="F26" s="85">
        <f>ｶﾞﾗｽ茶色!I43</f>
        <v>7.0831441874584173E-3</v>
      </c>
      <c r="G26" s="86">
        <f>ｶﾞﾗｽその他!I32</f>
        <v>0.58000157445148959</v>
      </c>
      <c r="H26" s="85">
        <f>ｶﾞﾗｽその他!I43</f>
        <v>2.8431787315555561E-2</v>
      </c>
      <c r="I26" s="86">
        <f>PETﾎﾞﾄﾙ!I32</f>
        <v>0.43075738237905009</v>
      </c>
      <c r="J26" s="85">
        <f>PETﾎﾞﾄﾙ!I43</f>
        <v>2.3019966442953028E-2</v>
      </c>
      <c r="K26" s="152">
        <f>紙製容器!I36</f>
        <v>3.545391140463576E-2</v>
      </c>
      <c r="L26" s="148">
        <f>紙製容器!I47</f>
        <v>1.3545984099251809E-3</v>
      </c>
      <c r="M26" s="86">
        <f>その他ﾌﾟﾗ!I39</f>
        <v>0.51581108029383771</v>
      </c>
      <c r="N26" s="85">
        <f>その他ﾌﾟﾗ!I50</f>
        <v>4.2377309426319546E-3</v>
      </c>
    </row>
    <row r="27" spans="1:16" ht="66.75" customHeight="1" thickBot="1" x14ac:dyDescent="0.2">
      <c r="A27" s="175"/>
      <c r="B27" s="91" t="s">
        <v>56</v>
      </c>
      <c r="C27" s="86" t="s">
        <v>57</v>
      </c>
      <c r="D27" s="85" t="s">
        <v>57</v>
      </c>
      <c r="E27" s="86" t="s">
        <v>57</v>
      </c>
      <c r="F27" s="85" t="s">
        <v>57</v>
      </c>
      <c r="G27" s="86" t="s">
        <v>57</v>
      </c>
      <c r="H27" s="85" t="s">
        <v>57</v>
      </c>
      <c r="I27" s="86" t="s">
        <v>57</v>
      </c>
      <c r="J27" s="85" t="s">
        <v>57</v>
      </c>
      <c r="K27" s="152">
        <f>紙製容器!I37</f>
        <v>4.2971733273421638E-2</v>
      </c>
      <c r="L27" s="148">
        <f>紙製容器!I48</f>
        <v>1.1007449723257465E-3</v>
      </c>
      <c r="M27" s="86">
        <f>その他ﾌﾟﾗ!I40</f>
        <v>0.57162996905311925</v>
      </c>
      <c r="N27" s="85">
        <f>その他ﾌﾟﾗ!I51</f>
        <v>4.5769004633047193E-2</v>
      </c>
    </row>
    <row r="28" spans="1:16" ht="18" thickBot="1" x14ac:dyDescent="0.2">
      <c r="A28" s="175"/>
      <c r="B28" s="91" t="s">
        <v>58</v>
      </c>
      <c r="C28" s="86">
        <f>ガラス無色!I35</f>
        <v>0.18988973721479149</v>
      </c>
      <c r="D28" s="85">
        <f>ガラス無色!I46</f>
        <v>1.2770710808179108E-3</v>
      </c>
      <c r="E28" s="86">
        <f>ｶﾞﾗｽ茶色!I34</f>
        <v>0.31257151544974116</v>
      </c>
      <c r="F28" s="85">
        <f>ｶﾞﾗｽ茶色!I45</f>
        <v>1.5392362319807807E-2</v>
      </c>
      <c r="G28" s="86">
        <f>ｶﾞﾗｽその他!I34</f>
        <v>0.77688570262008749</v>
      </c>
      <c r="H28" s="85">
        <f>ｶﾞﾗｽその他!I45</f>
        <v>1.7077506550218318E-2</v>
      </c>
      <c r="I28" s="86" t="s">
        <v>57</v>
      </c>
      <c r="J28" s="85" t="s">
        <v>57</v>
      </c>
      <c r="K28" s="152">
        <f>紙製容器!I38</f>
        <v>2.4750277123021389E-2</v>
      </c>
      <c r="L28" s="148">
        <f>紙製容器!I49</f>
        <v>1.0854484233203191E-4</v>
      </c>
      <c r="M28" s="86">
        <f>その他ﾌﾟﾗ!I41</f>
        <v>0.20648515460035524</v>
      </c>
      <c r="N28" s="85">
        <f>その他ﾌﾟﾗ!I52</f>
        <v>2.4409006516055258E-3</v>
      </c>
    </row>
    <row r="29" spans="1:16" ht="63" customHeight="1" thickBot="1" x14ac:dyDescent="0.2">
      <c r="A29" s="175"/>
      <c r="B29" s="91" t="s">
        <v>59</v>
      </c>
      <c r="C29" s="86">
        <f>ガラス無色!I36</f>
        <v>0.34678425575661542</v>
      </c>
      <c r="D29" s="85">
        <f>ガラス無色!I47</f>
        <v>1.4487852162039124E-2</v>
      </c>
      <c r="E29" s="86">
        <f>ｶﾞﾗｽ茶色!I35</f>
        <v>0.41153817599999992</v>
      </c>
      <c r="F29" s="85">
        <f>ｶﾞﾗｽ茶色!I46</f>
        <v>8.7439058823529578E-3</v>
      </c>
      <c r="G29" s="86">
        <f>ｶﾞﾗｽその他!I35</f>
        <v>0.67241744347826082</v>
      </c>
      <c r="H29" s="85">
        <f>ｶﾞﾗｽその他!I46</f>
        <v>8.3488385935637677E-2</v>
      </c>
      <c r="I29" s="86" t="s">
        <v>57</v>
      </c>
      <c r="J29" s="85" t="s">
        <v>57</v>
      </c>
      <c r="K29" s="152">
        <f>紙製容器!I39</f>
        <v>4.6678615859886495E-2</v>
      </c>
      <c r="L29" s="148">
        <f>紙製容器!I50</f>
        <v>2.4010848416546203E-4</v>
      </c>
      <c r="M29" s="86">
        <f>その他ﾌﾟﾗ!I42</f>
        <v>0.59450983075201658</v>
      </c>
      <c r="N29" s="85">
        <f>その他ﾌﾟﾗ!I53</f>
        <v>2.1694843389261725E-2</v>
      </c>
    </row>
    <row r="30" spans="1:16" ht="18" thickBot="1" x14ac:dyDescent="0.2">
      <c r="A30" s="175"/>
      <c r="B30" s="91" t="s">
        <v>60</v>
      </c>
      <c r="C30" s="86" t="s">
        <v>57</v>
      </c>
      <c r="D30" s="85" t="s">
        <v>57</v>
      </c>
      <c r="E30" s="86" t="s">
        <v>57</v>
      </c>
      <c r="F30" s="85" t="s">
        <v>57</v>
      </c>
      <c r="G30" s="86" t="s">
        <v>57</v>
      </c>
      <c r="H30" s="85" t="s">
        <v>57</v>
      </c>
      <c r="I30" s="86" t="s">
        <v>57</v>
      </c>
      <c r="J30" s="85" t="s">
        <v>57</v>
      </c>
      <c r="K30" s="152">
        <f>紙製容器!I40</f>
        <v>3.4580269858489339E-2</v>
      </c>
      <c r="L30" s="148">
        <f>紙製容器!I51</f>
        <v>2.2683039681518097E-4</v>
      </c>
      <c r="M30" s="86">
        <f>その他ﾌﾟﾗ!I43</f>
        <v>0.58771409494173921</v>
      </c>
      <c r="N30" s="85">
        <f>その他ﾌﾟﾗ!I54</f>
        <v>6.2449862049879191E-3</v>
      </c>
    </row>
    <row r="31" spans="1:16" ht="18" thickBot="1" x14ac:dyDescent="0.2">
      <c r="A31" s="176"/>
      <c r="B31" s="91" t="s">
        <v>61</v>
      </c>
      <c r="C31" s="86">
        <f>ガラス無色!I38</f>
        <v>0.32312660719424458</v>
      </c>
      <c r="D31" s="85">
        <f>ガラス無色!I49</f>
        <v>9.2454912000000007E-3</v>
      </c>
      <c r="E31" s="86">
        <f>ｶﾞﾗｽ茶色!I37</f>
        <v>4.2776572480818412E-2</v>
      </c>
      <c r="F31" s="85">
        <f>ｶﾞﾗｽ茶色!I48</f>
        <v>2.6020707737801838E-3</v>
      </c>
      <c r="G31" s="86">
        <f>ｶﾞﾗｽその他!I37</f>
        <v>0.71391094124999999</v>
      </c>
      <c r="H31" s="85">
        <f>ｶﾞﾗｽその他!I48</f>
        <v>3.7892531756756775E-2</v>
      </c>
      <c r="I31" s="86" t="s">
        <v>57</v>
      </c>
      <c r="J31" s="85" t="s">
        <v>57</v>
      </c>
      <c r="K31" s="152">
        <f>紙製容器!I41</f>
        <v>3.6946356776594497E-2</v>
      </c>
      <c r="L31" s="148">
        <f>紙製容器!I52</f>
        <v>2.0304972286441363E-4</v>
      </c>
      <c r="M31" s="86">
        <f>その他ﾌﾟﾗ!I44</f>
        <v>0.30926260860911603</v>
      </c>
      <c r="N31" s="85">
        <f>その他ﾌﾟﾗ!I55</f>
        <v>3.7393892377791636E-3</v>
      </c>
    </row>
    <row r="32" spans="1:16" ht="18" thickBot="1" x14ac:dyDescent="0.2">
      <c r="A32" s="94" t="s">
        <v>62</v>
      </c>
      <c r="B32" s="91" t="s">
        <v>66</v>
      </c>
      <c r="C32" s="86" t="s">
        <v>57</v>
      </c>
      <c r="D32" s="85" t="s">
        <v>57</v>
      </c>
      <c r="E32" s="86" t="s">
        <v>57</v>
      </c>
      <c r="F32" s="85" t="s">
        <v>57</v>
      </c>
      <c r="G32" s="86" t="s">
        <v>57</v>
      </c>
      <c r="H32" s="85" t="s">
        <v>57</v>
      </c>
      <c r="I32" s="86" t="s">
        <v>57</v>
      </c>
      <c r="J32" s="85" t="s">
        <v>57</v>
      </c>
      <c r="K32" s="152">
        <f>紙製容器!I56</f>
        <v>2.6752968623814793E-2</v>
      </c>
      <c r="L32" s="148" t="s">
        <v>57</v>
      </c>
      <c r="M32" s="86">
        <f>その他ﾌﾟﾗ!I59</f>
        <v>0.35011115971244883</v>
      </c>
      <c r="N32" s="85" t="s">
        <v>57</v>
      </c>
    </row>
    <row r="33" spans="11:11" x14ac:dyDescent="0.15">
      <c r="K33" s="95"/>
    </row>
  </sheetData>
  <mergeCells count="27">
    <mergeCell ref="A24:A31"/>
    <mergeCell ref="A22:B22"/>
    <mergeCell ref="C22:D22"/>
    <mergeCell ref="E22:F22"/>
    <mergeCell ref="G22:H22"/>
    <mergeCell ref="M22:N22"/>
    <mergeCell ref="A23:B23"/>
    <mergeCell ref="G7:H7"/>
    <mergeCell ref="M7:N7"/>
    <mergeCell ref="A8:B8"/>
    <mergeCell ref="A9:A16"/>
    <mergeCell ref="A19:B19"/>
    <mergeCell ref="A21:B21"/>
    <mergeCell ref="C21:H21"/>
    <mergeCell ref="I21:J22"/>
    <mergeCell ref="K21:L22"/>
    <mergeCell ref="M21:N21"/>
    <mergeCell ref="A1:N1"/>
    <mergeCell ref="A4:B4"/>
    <mergeCell ref="A6:B6"/>
    <mergeCell ref="C6:H6"/>
    <mergeCell ref="I6:J7"/>
    <mergeCell ref="K6:L7"/>
    <mergeCell ref="M6:N6"/>
    <mergeCell ref="A7:B7"/>
    <mergeCell ref="C7:D7"/>
    <mergeCell ref="E7:F7"/>
  </mergeCells>
  <phoneticPr fontId="2"/>
  <printOptions horizontalCentered="1"/>
  <pageMargins left="0.39370078740157483" right="0.39370078740157483" top="0.39370078740157483" bottom="0.19685039370078741" header="0.23622047244094491" footer="0.15748031496062992"/>
  <pageSetup paperSize="9" scale="76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Zeros="0" topLeftCell="A25" workbookViewId="0">
      <selection activeCell="A2" sqref="A2:H2"/>
    </sheetView>
  </sheetViews>
  <sheetFormatPr defaultRowHeight="13.5" x14ac:dyDescent="0.15"/>
  <cols>
    <col min="1" max="1" width="9" style="1"/>
    <col min="2" max="2" width="18.625" style="1" customWidth="1"/>
    <col min="3" max="9" width="12.625" style="1" customWidth="1"/>
    <col min="10" max="16384" width="9" style="1"/>
  </cols>
  <sheetData>
    <row r="1" spans="1:9" ht="17.25" x14ac:dyDescent="0.15">
      <c r="A1" s="179" t="str">
        <f>'H31算定係数  '!A1:N1</f>
        <v>平成31年度算定係数一覧表（暫定値）</v>
      </c>
      <c r="B1" s="179"/>
      <c r="C1" s="179"/>
      <c r="D1" s="179"/>
      <c r="E1" s="179"/>
      <c r="F1" s="179"/>
      <c r="G1" s="179"/>
      <c r="H1" s="179"/>
    </row>
    <row r="2" spans="1:9" ht="14.25" x14ac:dyDescent="0.15">
      <c r="A2" s="180" t="s">
        <v>36</v>
      </c>
      <c r="B2" s="180"/>
      <c r="C2" s="180"/>
      <c r="D2" s="180"/>
      <c r="E2" s="180"/>
      <c r="F2" s="180"/>
      <c r="G2" s="180"/>
      <c r="H2" s="180"/>
    </row>
    <row r="3" spans="1:9" x14ac:dyDescent="0.15">
      <c r="E3" s="43"/>
    </row>
    <row r="4" spans="1:9" x14ac:dyDescent="0.15">
      <c r="A4" s="178" t="s">
        <v>6</v>
      </c>
      <c r="B4" s="178"/>
    </row>
    <row r="5" spans="1:9" ht="14.25" thickBot="1" x14ac:dyDescent="0.2">
      <c r="A5" s="4" t="s">
        <v>18</v>
      </c>
      <c r="B5" s="3"/>
      <c r="C5" s="2" t="s">
        <v>26</v>
      </c>
      <c r="D5" s="2" t="s">
        <v>27</v>
      </c>
      <c r="E5" s="2" t="s">
        <v>28</v>
      </c>
      <c r="F5" s="2" t="s">
        <v>29</v>
      </c>
      <c r="H5" s="2" t="s">
        <v>30</v>
      </c>
      <c r="I5" s="44" t="s">
        <v>31</v>
      </c>
    </row>
    <row r="6" spans="1:9" ht="14.25" thickBot="1" x14ac:dyDescent="0.2">
      <c r="A6" s="14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15"/>
      <c r="H6" s="20" t="s">
        <v>5</v>
      </c>
      <c r="I6" s="21" t="s">
        <v>24</v>
      </c>
    </row>
    <row r="7" spans="1:9" x14ac:dyDescent="0.15">
      <c r="A7" s="16" t="s">
        <v>16</v>
      </c>
      <c r="B7" s="17" t="s">
        <v>7</v>
      </c>
      <c r="C7" s="68">
        <v>168960</v>
      </c>
      <c r="D7" s="69">
        <v>1</v>
      </c>
      <c r="E7" s="69">
        <v>0.51749999999999996</v>
      </c>
      <c r="F7" s="69">
        <v>0.9476</v>
      </c>
      <c r="G7" s="17"/>
      <c r="H7" s="68">
        <v>228498</v>
      </c>
      <c r="I7" s="28">
        <f>C7*D7*E7*F7/H7</f>
        <v>0.36260760129191499</v>
      </c>
    </row>
    <row r="8" spans="1:9" ht="27" x14ac:dyDescent="0.15">
      <c r="A8" s="10"/>
      <c r="B8" s="8" t="s">
        <v>8</v>
      </c>
      <c r="C8" s="6">
        <f>$C$7</f>
        <v>168960</v>
      </c>
      <c r="D8" s="7">
        <f>$D$7</f>
        <v>1</v>
      </c>
      <c r="E8" s="70">
        <v>0.1656</v>
      </c>
      <c r="F8" s="70">
        <v>0.88639999999999997</v>
      </c>
      <c r="G8" s="5"/>
      <c r="H8" s="72">
        <v>72452</v>
      </c>
      <c r="I8" s="29">
        <f>C8*D8*E8*F8/H8</f>
        <v>0.34231316521835142</v>
      </c>
    </row>
    <row r="9" spans="1:9" x14ac:dyDescent="0.15">
      <c r="A9" s="10"/>
      <c r="B9" s="5" t="s">
        <v>9</v>
      </c>
      <c r="C9" s="6">
        <f t="shared" ref="C9:C14" si="0">$C$7</f>
        <v>168960</v>
      </c>
      <c r="D9" s="7">
        <f t="shared" ref="D9:D14" si="1">$D$7</f>
        <v>1</v>
      </c>
      <c r="E9" s="70">
        <v>0.28770000000000001</v>
      </c>
      <c r="F9" s="70">
        <v>0.93659999999999999</v>
      </c>
      <c r="G9" s="5"/>
      <c r="H9" s="72">
        <v>127246</v>
      </c>
      <c r="I9" s="29">
        <f>C9*D9*E9*F9/H9</f>
        <v>0.35779459619320059</v>
      </c>
    </row>
    <row r="10" spans="1:9" ht="21" x14ac:dyDescent="0.15">
      <c r="A10" s="10"/>
      <c r="B10" s="9" t="s">
        <v>10</v>
      </c>
      <c r="C10" s="6">
        <f t="shared" si="0"/>
        <v>168960</v>
      </c>
      <c r="D10" s="7">
        <f t="shared" si="1"/>
        <v>1</v>
      </c>
      <c r="E10" s="7"/>
      <c r="F10" s="7"/>
      <c r="G10" s="5"/>
      <c r="H10" s="6"/>
      <c r="I10" s="29"/>
    </row>
    <row r="11" spans="1:9" x14ac:dyDescent="0.15">
      <c r="A11" s="10"/>
      <c r="B11" s="5" t="s">
        <v>11</v>
      </c>
      <c r="C11" s="6">
        <f t="shared" si="0"/>
        <v>168960</v>
      </c>
      <c r="D11" s="7">
        <f t="shared" si="1"/>
        <v>1</v>
      </c>
      <c r="E11" s="70">
        <v>1.15E-2</v>
      </c>
      <c r="F11" s="70">
        <v>0.99370000000000003</v>
      </c>
      <c r="G11" s="5"/>
      <c r="H11" s="72">
        <v>5084</v>
      </c>
      <c r="I11" s="29">
        <f>C11*D11*E11*F11/H11</f>
        <v>0.37977947442958299</v>
      </c>
    </row>
    <row r="12" spans="1:9" ht="21" x14ac:dyDescent="0.15">
      <c r="A12" s="10"/>
      <c r="B12" s="9" t="s">
        <v>12</v>
      </c>
      <c r="C12" s="6">
        <f t="shared" si="0"/>
        <v>168960</v>
      </c>
      <c r="D12" s="7">
        <f t="shared" si="1"/>
        <v>1</v>
      </c>
      <c r="E12" s="70">
        <v>1.4200000000000001E-2</v>
      </c>
      <c r="F12" s="70">
        <v>0.96020000000000005</v>
      </c>
      <c r="G12" s="5"/>
      <c r="H12" s="72">
        <v>6311</v>
      </c>
      <c r="I12" s="29">
        <f>C12*D12*E12*F12/H12</f>
        <v>0.36503605869117417</v>
      </c>
    </row>
    <row r="13" spans="1:9" x14ac:dyDescent="0.15">
      <c r="A13" s="10"/>
      <c r="B13" s="5" t="s">
        <v>13</v>
      </c>
      <c r="C13" s="6">
        <f t="shared" si="0"/>
        <v>168960</v>
      </c>
      <c r="D13" s="7">
        <f t="shared" si="1"/>
        <v>1</v>
      </c>
      <c r="E13" s="7"/>
      <c r="F13" s="7"/>
      <c r="G13" s="5"/>
      <c r="H13" s="6"/>
      <c r="I13" s="29"/>
    </row>
    <row r="14" spans="1:9" ht="14.25" thickBot="1" x14ac:dyDescent="0.2">
      <c r="A14" s="11"/>
      <c r="B14" s="12" t="s">
        <v>14</v>
      </c>
      <c r="C14" s="13">
        <f t="shared" si="0"/>
        <v>168960</v>
      </c>
      <c r="D14" s="22">
        <f t="shared" si="1"/>
        <v>1</v>
      </c>
      <c r="E14" s="71">
        <v>3.5000000000000001E-3</v>
      </c>
      <c r="F14" s="71">
        <v>0.9829</v>
      </c>
      <c r="G14" s="12"/>
      <c r="H14" s="73">
        <v>1529</v>
      </c>
      <c r="I14" s="30">
        <f>C14*D14*E14*F14/H14</f>
        <v>0.38014894964028778</v>
      </c>
    </row>
    <row r="16" spans="1:9" ht="14.25" thickBot="1" x14ac:dyDescent="0.2">
      <c r="A16" s="4" t="s">
        <v>20</v>
      </c>
      <c r="C16" s="2" t="s">
        <v>26</v>
      </c>
      <c r="D16" s="2" t="s">
        <v>27</v>
      </c>
      <c r="E16" s="2" t="s">
        <v>28</v>
      </c>
      <c r="F16" s="2" t="s">
        <v>29</v>
      </c>
      <c r="H16" s="2" t="s">
        <v>30</v>
      </c>
      <c r="I16" s="44" t="s">
        <v>31</v>
      </c>
    </row>
    <row r="17" spans="1:9" ht="14.25" thickBot="1" x14ac:dyDescent="0.2">
      <c r="A17" s="14"/>
      <c r="B17" s="20" t="s">
        <v>0</v>
      </c>
      <c r="C17" s="20" t="s">
        <v>1</v>
      </c>
      <c r="D17" s="20" t="s">
        <v>2</v>
      </c>
      <c r="E17" s="20" t="s">
        <v>3</v>
      </c>
      <c r="F17" s="20" t="s">
        <v>4</v>
      </c>
      <c r="G17" s="15"/>
      <c r="H17" s="20" t="s">
        <v>5</v>
      </c>
      <c r="I17" s="21" t="s">
        <v>24</v>
      </c>
    </row>
    <row r="18" spans="1:9" x14ac:dyDescent="0.15">
      <c r="A18" s="16" t="s">
        <v>16</v>
      </c>
      <c r="B18" s="17" t="s">
        <v>7</v>
      </c>
      <c r="C18" s="18">
        <f t="shared" ref="C18:C25" si="2">$C$7</f>
        <v>168960</v>
      </c>
      <c r="D18" s="19">
        <f t="shared" ref="D18:D25" si="3">$D$7</f>
        <v>1</v>
      </c>
      <c r="E18" s="57">
        <f t="shared" ref="E18:E25" si="4">E7</f>
        <v>0.51749999999999996</v>
      </c>
      <c r="F18" s="79">
        <f>1-F7</f>
        <v>5.2400000000000002E-2</v>
      </c>
      <c r="G18" s="17"/>
      <c r="H18" s="68">
        <v>244590</v>
      </c>
      <c r="I18" s="28">
        <f>C18*D18*E18*F18/H18</f>
        <v>1.8732116276217341E-2</v>
      </c>
    </row>
    <row r="19" spans="1:9" ht="27" x14ac:dyDescent="0.15">
      <c r="A19" s="10"/>
      <c r="B19" s="8" t="s">
        <v>8</v>
      </c>
      <c r="C19" s="6">
        <f t="shared" si="2"/>
        <v>168960</v>
      </c>
      <c r="D19" s="7">
        <f t="shared" si="3"/>
        <v>1</v>
      </c>
      <c r="E19" s="60">
        <f t="shared" si="4"/>
        <v>0.1656</v>
      </c>
      <c r="F19" s="80">
        <f t="shared" ref="F19:F25" si="5">1-F8</f>
        <v>0.11360000000000003</v>
      </c>
      <c r="G19" s="5"/>
      <c r="H19" s="72">
        <v>77526</v>
      </c>
      <c r="I19" s="29">
        <f>C19*D19*E19*F19/H19</f>
        <v>4.0999181611330399E-2</v>
      </c>
    </row>
    <row r="20" spans="1:9" x14ac:dyDescent="0.15">
      <c r="A20" s="10"/>
      <c r="B20" s="5" t="s">
        <v>9</v>
      </c>
      <c r="C20" s="6">
        <f t="shared" si="2"/>
        <v>168960</v>
      </c>
      <c r="D20" s="7">
        <f t="shared" si="3"/>
        <v>1</v>
      </c>
      <c r="E20" s="60">
        <f t="shared" si="4"/>
        <v>0.28770000000000001</v>
      </c>
      <c r="F20" s="80">
        <f t="shared" si="5"/>
        <v>6.3400000000000012E-2</v>
      </c>
      <c r="G20" s="5"/>
      <c r="H20" s="72">
        <v>147324</v>
      </c>
      <c r="I20" s="29">
        <f>C20*D20*E20*F20/H20</f>
        <v>2.0918932507941683E-2</v>
      </c>
    </row>
    <row r="21" spans="1:9" ht="21" x14ac:dyDescent="0.15">
      <c r="A21" s="10"/>
      <c r="B21" s="9" t="s">
        <v>10</v>
      </c>
      <c r="C21" s="6">
        <f t="shared" si="2"/>
        <v>168960</v>
      </c>
      <c r="D21" s="7">
        <f t="shared" si="3"/>
        <v>1</v>
      </c>
      <c r="E21" s="60">
        <f t="shared" si="4"/>
        <v>0</v>
      </c>
      <c r="F21" s="60"/>
      <c r="G21" s="5"/>
      <c r="H21" s="6"/>
      <c r="I21" s="29"/>
    </row>
    <row r="22" spans="1:9" x14ac:dyDescent="0.15">
      <c r="A22" s="10"/>
      <c r="B22" s="5" t="s">
        <v>11</v>
      </c>
      <c r="C22" s="6">
        <f t="shared" si="2"/>
        <v>168960</v>
      </c>
      <c r="D22" s="7">
        <f t="shared" si="3"/>
        <v>1</v>
      </c>
      <c r="E22" s="60">
        <f t="shared" si="4"/>
        <v>1.15E-2</v>
      </c>
      <c r="F22" s="80">
        <f t="shared" si="5"/>
        <v>6.2999999999999723E-3</v>
      </c>
      <c r="G22" s="5"/>
      <c r="H22" s="72">
        <v>7189</v>
      </c>
      <c r="I22" s="29">
        <f>C22*D22*E22*F22/H22</f>
        <v>1.7027614410905475E-3</v>
      </c>
    </row>
    <row r="23" spans="1:9" ht="21" x14ac:dyDescent="0.15">
      <c r="A23" s="10"/>
      <c r="B23" s="9" t="s">
        <v>12</v>
      </c>
      <c r="C23" s="6">
        <f t="shared" si="2"/>
        <v>168960</v>
      </c>
      <c r="D23" s="7">
        <f t="shared" si="3"/>
        <v>1</v>
      </c>
      <c r="E23" s="60">
        <f t="shared" si="4"/>
        <v>1.4200000000000001E-2</v>
      </c>
      <c r="F23" s="80">
        <f t="shared" si="5"/>
        <v>3.9799999999999947E-2</v>
      </c>
      <c r="G23" s="5"/>
      <c r="H23" s="72">
        <v>6591</v>
      </c>
      <c r="I23" s="29">
        <f>C23*D23*E23*F23/H23</f>
        <v>1.4487852162039124E-2</v>
      </c>
    </row>
    <row r="24" spans="1:9" x14ac:dyDescent="0.15">
      <c r="A24" s="10"/>
      <c r="B24" s="5" t="s">
        <v>13</v>
      </c>
      <c r="C24" s="6">
        <f t="shared" si="2"/>
        <v>168960</v>
      </c>
      <c r="D24" s="7">
        <f t="shared" si="3"/>
        <v>1</v>
      </c>
      <c r="E24" s="60">
        <f t="shared" si="4"/>
        <v>0</v>
      </c>
      <c r="F24" s="60"/>
      <c r="G24" s="5"/>
      <c r="H24" s="6"/>
      <c r="I24" s="29"/>
    </row>
    <row r="25" spans="1:9" ht="14.25" thickBot="1" x14ac:dyDescent="0.2">
      <c r="A25" s="11"/>
      <c r="B25" s="12" t="s">
        <v>14</v>
      </c>
      <c r="C25" s="13">
        <f t="shared" si="2"/>
        <v>168960</v>
      </c>
      <c r="D25" s="22">
        <f t="shared" si="3"/>
        <v>1</v>
      </c>
      <c r="E25" s="61">
        <f t="shared" si="4"/>
        <v>3.5000000000000001E-3</v>
      </c>
      <c r="F25" s="81">
        <f t="shared" si="5"/>
        <v>1.7100000000000004E-2</v>
      </c>
      <c r="G25" s="12"/>
      <c r="H25" s="73">
        <v>875</v>
      </c>
      <c r="I25" s="30">
        <f>C25*D25*E25*F25/H25</f>
        <v>1.1556864000000002E-2</v>
      </c>
    </row>
    <row r="28" spans="1:9" x14ac:dyDescent="0.15">
      <c r="A28" s="177" t="s">
        <v>22</v>
      </c>
      <c r="B28" s="177"/>
    </row>
    <row r="29" spans="1:9" ht="14.25" thickBot="1" x14ac:dyDescent="0.2">
      <c r="A29" s="4" t="s">
        <v>18</v>
      </c>
      <c r="B29" s="3"/>
      <c r="C29" s="2" t="s">
        <v>26</v>
      </c>
      <c r="D29" s="2" t="s">
        <v>27</v>
      </c>
      <c r="E29" s="2" t="s">
        <v>28</v>
      </c>
      <c r="F29" s="2" t="s">
        <v>29</v>
      </c>
      <c r="G29" s="2" t="s">
        <v>33</v>
      </c>
      <c r="H29" s="2" t="s">
        <v>30</v>
      </c>
      <c r="I29" s="44" t="s">
        <v>32</v>
      </c>
    </row>
    <row r="30" spans="1:9" ht="14.25" thickBot="1" x14ac:dyDescent="0.2">
      <c r="A30" s="14"/>
      <c r="B30" s="20" t="s">
        <v>0</v>
      </c>
      <c r="C30" s="20" t="s">
        <v>1</v>
      </c>
      <c r="D30" s="20" t="s">
        <v>2</v>
      </c>
      <c r="E30" s="20" t="s">
        <v>3</v>
      </c>
      <c r="F30" s="32" t="s">
        <v>4</v>
      </c>
      <c r="G30" s="15" t="s">
        <v>23</v>
      </c>
      <c r="H30" s="36" t="s">
        <v>5</v>
      </c>
      <c r="I30" s="21" t="s">
        <v>25</v>
      </c>
    </row>
    <row r="31" spans="1:9" x14ac:dyDescent="0.15">
      <c r="A31" s="16" t="s">
        <v>16</v>
      </c>
      <c r="B31" s="17" t="s">
        <v>7</v>
      </c>
      <c r="C31" s="18">
        <f t="shared" ref="C31:C38" si="6">$C$7</f>
        <v>168960</v>
      </c>
      <c r="D31" s="19">
        <f t="shared" ref="D31:D38" si="7">$D$7</f>
        <v>1</v>
      </c>
      <c r="E31" s="57">
        <f t="shared" ref="E31:F33" si="8">E7</f>
        <v>0.51749999999999996</v>
      </c>
      <c r="F31" s="57">
        <f t="shared" si="8"/>
        <v>0.9476</v>
      </c>
      <c r="G31" s="96">
        <v>1</v>
      </c>
      <c r="H31" s="56">
        <f>$H7</f>
        <v>228498</v>
      </c>
      <c r="I31" s="41">
        <f>C31*D31*E31*F31*G31/H31</f>
        <v>0.36260760129191499</v>
      </c>
    </row>
    <row r="32" spans="1:9" ht="27" x14ac:dyDescent="0.15">
      <c r="A32" s="10"/>
      <c r="B32" s="8" t="s">
        <v>8</v>
      </c>
      <c r="C32" s="6">
        <f t="shared" si="6"/>
        <v>168960</v>
      </c>
      <c r="D32" s="7">
        <f t="shared" si="7"/>
        <v>1</v>
      </c>
      <c r="E32" s="60">
        <f t="shared" si="8"/>
        <v>0.1656</v>
      </c>
      <c r="F32" s="60">
        <f t="shared" si="8"/>
        <v>0.88639999999999997</v>
      </c>
      <c r="G32" s="97">
        <v>0.95</v>
      </c>
      <c r="H32" s="56">
        <f>$H8</f>
        <v>72452</v>
      </c>
      <c r="I32" s="41">
        <f t="shared" ref="I32:I38" si="9">C32*D32*E32*F32*G32/H32</f>
        <v>0.32519750695743388</v>
      </c>
    </row>
    <row r="33" spans="1:9" x14ac:dyDescent="0.15">
      <c r="A33" s="10"/>
      <c r="B33" s="5" t="s">
        <v>9</v>
      </c>
      <c r="C33" s="6">
        <f t="shared" si="6"/>
        <v>168960</v>
      </c>
      <c r="D33" s="7">
        <f t="shared" si="7"/>
        <v>1</v>
      </c>
      <c r="E33" s="60">
        <f t="shared" si="8"/>
        <v>0.28770000000000001</v>
      </c>
      <c r="F33" s="60">
        <f t="shared" si="8"/>
        <v>0.93659999999999999</v>
      </c>
      <c r="G33" s="97">
        <v>0.75</v>
      </c>
      <c r="H33" s="56">
        <f>$H9</f>
        <v>127246</v>
      </c>
      <c r="I33" s="41">
        <f t="shared" si="9"/>
        <v>0.26834594714490045</v>
      </c>
    </row>
    <row r="34" spans="1:9" ht="21" x14ac:dyDescent="0.15">
      <c r="A34" s="10"/>
      <c r="B34" s="9" t="s">
        <v>10</v>
      </c>
      <c r="C34" s="6">
        <f t="shared" si="6"/>
        <v>168960</v>
      </c>
      <c r="D34" s="7">
        <f t="shared" si="7"/>
        <v>1</v>
      </c>
      <c r="E34" s="60"/>
      <c r="F34" s="60"/>
      <c r="G34" s="98"/>
      <c r="H34" s="64"/>
      <c r="I34" s="41"/>
    </row>
    <row r="35" spans="1:9" x14ac:dyDescent="0.15">
      <c r="A35" s="10"/>
      <c r="B35" s="5" t="s">
        <v>11</v>
      </c>
      <c r="C35" s="6">
        <f t="shared" si="6"/>
        <v>168960</v>
      </c>
      <c r="D35" s="7">
        <f t="shared" si="7"/>
        <v>1</v>
      </c>
      <c r="E35" s="60">
        <f>E11</f>
        <v>1.15E-2</v>
      </c>
      <c r="F35" s="60">
        <f>F11</f>
        <v>0.99370000000000003</v>
      </c>
      <c r="G35" s="97">
        <v>0.5</v>
      </c>
      <c r="H35" s="56">
        <f>$H11</f>
        <v>5084</v>
      </c>
      <c r="I35" s="41">
        <f t="shared" si="9"/>
        <v>0.18988973721479149</v>
      </c>
    </row>
    <row r="36" spans="1:9" ht="21" x14ac:dyDescent="0.15">
      <c r="A36" s="10"/>
      <c r="B36" s="9" t="s">
        <v>12</v>
      </c>
      <c r="C36" s="6">
        <f t="shared" si="6"/>
        <v>168960</v>
      </c>
      <c r="D36" s="7">
        <f t="shared" si="7"/>
        <v>1</v>
      </c>
      <c r="E36" s="60">
        <f>E12</f>
        <v>1.4200000000000001E-2</v>
      </c>
      <c r="F36" s="60">
        <f>F12</f>
        <v>0.96020000000000005</v>
      </c>
      <c r="G36" s="97">
        <v>0.95</v>
      </c>
      <c r="H36" s="56">
        <f>$H12</f>
        <v>6311</v>
      </c>
      <c r="I36" s="41">
        <f t="shared" si="9"/>
        <v>0.34678425575661542</v>
      </c>
    </row>
    <row r="37" spans="1:9" x14ac:dyDescent="0.15">
      <c r="A37" s="10"/>
      <c r="B37" s="5" t="s">
        <v>13</v>
      </c>
      <c r="C37" s="6">
        <f t="shared" si="6"/>
        <v>168960</v>
      </c>
      <c r="D37" s="7">
        <f t="shared" si="7"/>
        <v>1</v>
      </c>
      <c r="E37" s="60"/>
      <c r="F37" s="60"/>
      <c r="G37" s="98"/>
      <c r="H37" s="64"/>
      <c r="I37" s="41"/>
    </row>
    <row r="38" spans="1:9" ht="14.25" thickBot="1" x14ac:dyDescent="0.2">
      <c r="A38" s="11"/>
      <c r="B38" s="12" t="s">
        <v>14</v>
      </c>
      <c r="C38" s="13">
        <f t="shared" si="6"/>
        <v>168960</v>
      </c>
      <c r="D38" s="22">
        <f t="shared" si="7"/>
        <v>1</v>
      </c>
      <c r="E38" s="61">
        <f>E14</f>
        <v>3.5000000000000001E-3</v>
      </c>
      <c r="F38" s="61">
        <f>F14</f>
        <v>0.9829</v>
      </c>
      <c r="G38" s="99">
        <v>0.85</v>
      </c>
      <c r="H38" s="65">
        <f>$H14</f>
        <v>1529</v>
      </c>
      <c r="I38" s="42">
        <f t="shared" si="9"/>
        <v>0.32312660719424458</v>
      </c>
    </row>
    <row r="39" spans="1:9" x14ac:dyDescent="0.15">
      <c r="F39" s="43"/>
      <c r="G39" s="40"/>
      <c r="H39" s="43"/>
    </row>
    <row r="40" spans="1:9" ht="14.25" thickBot="1" x14ac:dyDescent="0.2">
      <c r="A40" s="4" t="s">
        <v>20</v>
      </c>
      <c r="C40" s="2" t="s">
        <v>26</v>
      </c>
      <c r="D40" s="2" t="s">
        <v>27</v>
      </c>
      <c r="E40" s="2" t="s">
        <v>28</v>
      </c>
      <c r="F40" s="62" t="s">
        <v>29</v>
      </c>
      <c r="G40" s="2" t="s">
        <v>33</v>
      </c>
      <c r="H40" s="62" t="s">
        <v>30</v>
      </c>
      <c r="I40" s="44" t="s">
        <v>32</v>
      </c>
    </row>
    <row r="41" spans="1:9" ht="14.25" thickBot="1" x14ac:dyDescent="0.2">
      <c r="A41" s="14"/>
      <c r="B41" s="20" t="s">
        <v>0</v>
      </c>
      <c r="C41" s="20" t="s">
        <v>1</v>
      </c>
      <c r="D41" s="20" t="s">
        <v>2</v>
      </c>
      <c r="E41" s="20" t="s">
        <v>3</v>
      </c>
      <c r="F41" s="63" t="s">
        <v>4</v>
      </c>
      <c r="G41" s="15" t="s">
        <v>23</v>
      </c>
      <c r="H41" s="66" t="s">
        <v>5</v>
      </c>
      <c r="I41" s="21" t="s">
        <v>25</v>
      </c>
    </row>
    <row r="42" spans="1:9" x14ac:dyDescent="0.15">
      <c r="A42" s="16" t="s">
        <v>16</v>
      </c>
      <c r="B42" s="17" t="s">
        <v>7</v>
      </c>
      <c r="C42" s="18">
        <f t="shared" ref="C42:C49" si="10">$C$7</f>
        <v>168960</v>
      </c>
      <c r="D42" s="19">
        <f t="shared" ref="D42:D49" si="11">$D$7</f>
        <v>1</v>
      </c>
      <c r="E42" s="57">
        <f t="shared" ref="E42:F44" si="12">E18</f>
        <v>0.51749999999999996</v>
      </c>
      <c r="F42" s="57">
        <f t="shared" si="12"/>
        <v>5.2400000000000002E-2</v>
      </c>
      <c r="G42" s="96">
        <v>1</v>
      </c>
      <c r="H42" s="56">
        <f>$H18</f>
        <v>244590</v>
      </c>
      <c r="I42" s="41">
        <f t="shared" ref="I42:I49" si="13">C42*D42*E42*F42*G42/H42</f>
        <v>1.8732116276217341E-2</v>
      </c>
    </row>
    <row r="43" spans="1:9" ht="27" x14ac:dyDescent="0.15">
      <c r="A43" s="10"/>
      <c r="B43" s="8" t="s">
        <v>8</v>
      </c>
      <c r="C43" s="6">
        <f t="shared" si="10"/>
        <v>168960</v>
      </c>
      <c r="D43" s="7">
        <f t="shared" si="11"/>
        <v>1</v>
      </c>
      <c r="E43" s="60">
        <f t="shared" si="12"/>
        <v>0.1656</v>
      </c>
      <c r="F43" s="60">
        <f t="shared" si="12"/>
        <v>0.11360000000000003</v>
      </c>
      <c r="G43" s="97">
        <v>1</v>
      </c>
      <c r="H43" s="56">
        <f t="shared" ref="H43:H49" si="14">$H19</f>
        <v>77526</v>
      </c>
      <c r="I43" s="41">
        <f t="shared" si="13"/>
        <v>4.0999181611330399E-2</v>
      </c>
    </row>
    <row r="44" spans="1:9" x14ac:dyDescent="0.15">
      <c r="A44" s="10"/>
      <c r="B44" s="5" t="s">
        <v>9</v>
      </c>
      <c r="C44" s="6">
        <f t="shared" si="10"/>
        <v>168960</v>
      </c>
      <c r="D44" s="7">
        <f t="shared" si="11"/>
        <v>1</v>
      </c>
      <c r="E44" s="60">
        <f t="shared" si="12"/>
        <v>0.28770000000000001</v>
      </c>
      <c r="F44" s="60">
        <f t="shared" si="12"/>
        <v>6.3400000000000012E-2</v>
      </c>
      <c r="G44" s="97">
        <v>0.9</v>
      </c>
      <c r="H44" s="56">
        <f t="shared" si="14"/>
        <v>147324</v>
      </c>
      <c r="I44" s="41">
        <f t="shared" si="13"/>
        <v>1.8827039257147515E-2</v>
      </c>
    </row>
    <row r="45" spans="1:9" ht="21" x14ac:dyDescent="0.15">
      <c r="A45" s="10"/>
      <c r="B45" s="9" t="s">
        <v>10</v>
      </c>
      <c r="C45" s="6">
        <f t="shared" si="10"/>
        <v>168960</v>
      </c>
      <c r="D45" s="7">
        <f t="shared" si="11"/>
        <v>1</v>
      </c>
      <c r="E45" s="60"/>
      <c r="F45" s="60"/>
      <c r="G45" s="98"/>
      <c r="H45" s="56"/>
      <c r="I45" s="41"/>
    </row>
    <row r="46" spans="1:9" x14ac:dyDescent="0.15">
      <c r="A46" s="10"/>
      <c r="B46" s="5" t="s">
        <v>11</v>
      </c>
      <c r="C46" s="6">
        <f t="shared" si="10"/>
        <v>168960</v>
      </c>
      <c r="D46" s="7">
        <f t="shared" si="11"/>
        <v>1</v>
      </c>
      <c r="E46" s="60">
        <f>E22</f>
        <v>1.15E-2</v>
      </c>
      <c r="F46" s="60">
        <f>F22</f>
        <v>6.2999999999999723E-3</v>
      </c>
      <c r="G46" s="97">
        <v>0.75</v>
      </c>
      <c r="H46" s="56">
        <f t="shared" si="14"/>
        <v>7189</v>
      </c>
      <c r="I46" s="41">
        <f t="shared" si="13"/>
        <v>1.2770710808179108E-3</v>
      </c>
    </row>
    <row r="47" spans="1:9" ht="21" x14ac:dyDescent="0.15">
      <c r="A47" s="10"/>
      <c r="B47" s="9" t="s">
        <v>12</v>
      </c>
      <c r="C47" s="6">
        <f t="shared" si="10"/>
        <v>168960</v>
      </c>
      <c r="D47" s="7">
        <f t="shared" si="11"/>
        <v>1</v>
      </c>
      <c r="E47" s="60">
        <f>E23</f>
        <v>1.4200000000000001E-2</v>
      </c>
      <c r="F47" s="60">
        <f>F23</f>
        <v>3.9799999999999947E-2</v>
      </c>
      <c r="G47" s="97">
        <v>1</v>
      </c>
      <c r="H47" s="56">
        <f t="shared" si="14"/>
        <v>6591</v>
      </c>
      <c r="I47" s="41">
        <f t="shared" si="13"/>
        <v>1.4487852162039124E-2</v>
      </c>
    </row>
    <row r="48" spans="1:9" x14ac:dyDescent="0.15">
      <c r="A48" s="10"/>
      <c r="B48" s="5" t="s">
        <v>13</v>
      </c>
      <c r="C48" s="6">
        <f t="shared" si="10"/>
        <v>168960</v>
      </c>
      <c r="D48" s="7">
        <f t="shared" si="11"/>
        <v>1</v>
      </c>
      <c r="E48" s="60"/>
      <c r="F48" s="60"/>
      <c r="G48" s="98"/>
      <c r="H48" s="56"/>
      <c r="I48" s="41"/>
    </row>
    <row r="49" spans="1:9" ht="14.25" thickBot="1" x14ac:dyDescent="0.2">
      <c r="A49" s="11"/>
      <c r="B49" s="12" t="s">
        <v>14</v>
      </c>
      <c r="C49" s="13">
        <f t="shared" si="10"/>
        <v>168960</v>
      </c>
      <c r="D49" s="22">
        <f t="shared" si="11"/>
        <v>1</v>
      </c>
      <c r="E49" s="61">
        <f>E25</f>
        <v>3.5000000000000001E-3</v>
      </c>
      <c r="F49" s="61">
        <f>F25</f>
        <v>1.7100000000000004E-2</v>
      </c>
      <c r="G49" s="99">
        <v>0.8</v>
      </c>
      <c r="H49" s="65">
        <f t="shared" si="14"/>
        <v>875</v>
      </c>
      <c r="I49" s="42">
        <f t="shared" si="13"/>
        <v>9.2454912000000007E-3</v>
      </c>
    </row>
    <row r="51" spans="1:9" x14ac:dyDescent="0.15">
      <c r="A51" s="40"/>
      <c r="B51" s="40"/>
      <c r="C51" s="45"/>
      <c r="D51" s="45"/>
      <c r="E51" s="40"/>
      <c r="F51" s="40"/>
      <c r="G51" s="45"/>
      <c r="H51" s="45"/>
      <c r="I51" s="46"/>
    </row>
    <row r="52" spans="1:9" x14ac:dyDescent="0.15">
      <c r="A52" s="40"/>
      <c r="B52" s="40"/>
      <c r="C52" s="45"/>
      <c r="D52" s="45"/>
      <c r="E52" s="40"/>
      <c r="F52" s="40"/>
      <c r="G52" s="40"/>
      <c r="H52" s="45"/>
      <c r="I52" s="50"/>
    </row>
    <row r="53" spans="1:9" x14ac:dyDescent="0.15">
      <c r="A53" s="40"/>
      <c r="B53" s="40"/>
      <c r="C53" s="47"/>
      <c r="D53" s="48"/>
      <c r="E53" s="40"/>
      <c r="F53" s="40"/>
      <c r="G53" s="49"/>
      <c r="H53" s="47"/>
      <c r="I53" s="51"/>
    </row>
  </sheetData>
  <mergeCells count="4">
    <mergeCell ref="A28:B28"/>
    <mergeCell ref="A4:B4"/>
    <mergeCell ref="A1:H1"/>
    <mergeCell ref="A2:H2"/>
  </mergeCells>
  <phoneticPr fontId="2"/>
  <pageMargins left="0.5" right="0.3" top="0.63" bottom="0.17" header="0.16" footer="0.3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topLeftCell="A22" workbookViewId="0">
      <selection activeCell="A2" sqref="A2"/>
    </sheetView>
  </sheetViews>
  <sheetFormatPr defaultRowHeight="13.5" x14ac:dyDescent="0.15"/>
  <cols>
    <col min="1" max="1" width="9" style="1"/>
    <col min="2" max="2" width="18.625" style="1" customWidth="1"/>
    <col min="3" max="9" width="12.625" style="1" customWidth="1"/>
    <col min="10" max="16384" width="9" style="1"/>
  </cols>
  <sheetData>
    <row r="1" spans="1:9" ht="17.25" x14ac:dyDescent="0.15">
      <c r="A1" s="179" t="str">
        <f>'H31算定係数  '!A1:N1</f>
        <v>平成31年度算定係数一覧表（暫定値）</v>
      </c>
      <c r="B1" s="179"/>
      <c r="C1" s="179"/>
      <c r="D1" s="179"/>
      <c r="E1" s="179"/>
      <c r="F1" s="179"/>
      <c r="G1" s="179"/>
      <c r="H1" s="179"/>
    </row>
    <row r="2" spans="1:9" ht="14.25" x14ac:dyDescent="0.15">
      <c r="A2" s="180" t="s">
        <v>37</v>
      </c>
      <c r="B2" s="180"/>
      <c r="C2" s="180"/>
      <c r="D2" s="180"/>
      <c r="E2" s="180"/>
      <c r="F2" s="180"/>
      <c r="G2" s="180"/>
      <c r="H2" s="180"/>
    </row>
    <row r="3" spans="1:9" x14ac:dyDescent="0.15">
      <c r="E3" s="43"/>
    </row>
    <row r="4" spans="1:9" x14ac:dyDescent="0.15">
      <c r="A4" s="178" t="s">
        <v>6</v>
      </c>
      <c r="B4" s="178"/>
    </row>
    <row r="5" spans="1:9" ht="14.25" thickBot="1" x14ac:dyDescent="0.2">
      <c r="A5" s="4" t="s">
        <v>18</v>
      </c>
      <c r="B5" s="3"/>
      <c r="C5" s="2" t="s">
        <v>26</v>
      </c>
      <c r="D5" s="2" t="s">
        <v>27</v>
      </c>
      <c r="E5" s="2" t="s">
        <v>28</v>
      </c>
      <c r="F5" s="2" t="s">
        <v>29</v>
      </c>
      <c r="H5" s="2" t="s">
        <v>30</v>
      </c>
      <c r="I5" s="44" t="s">
        <v>31</v>
      </c>
    </row>
    <row r="6" spans="1:9" ht="14.25" thickBot="1" x14ac:dyDescent="0.2">
      <c r="A6" s="14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15"/>
      <c r="H6" s="20" t="s">
        <v>5</v>
      </c>
      <c r="I6" s="21" t="s">
        <v>24</v>
      </c>
    </row>
    <row r="7" spans="1:9" x14ac:dyDescent="0.15">
      <c r="A7" s="16" t="s">
        <v>16</v>
      </c>
      <c r="B7" s="17" t="s">
        <v>7</v>
      </c>
      <c r="C7" s="68">
        <v>132720</v>
      </c>
      <c r="D7" s="69">
        <v>1</v>
      </c>
      <c r="E7" s="69">
        <v>3.2500000000000001E-2</v>
      </c>
      <c r="F7" s="69">
        <v>0.98460000000000003</v>
      </c>
      <c r="G7" s="17"/>
      <c r="H7" s="68">
        <v>9834</v>
      </c>
      <c r="I7" s="28">
        <f>C7*D7*E7*F7/H7</f>
        <v>0.43186634533251994</v>
      </c>
    </row>
    <row r="8" spans="1:9" ht="27" x14ac:dyDescent="0.15">
      <c r="A8" s="10"/>
      <c r="B8" s="8" t="s">
        <v>8</v>
      </c>
      <c r="C8" s="6">
        <f>$C$7</f>
        <v>132720</v>
      </c>
      <c r="D8" s="19">
        <f>$D$7</f>
        <v>1</v>
      </c>
      <c r="E8" s="70">
        <v>0.53159999999999996</v>
      </c>
      <c r="F8" s="70">
        <v>0.91339999999999999</v>
      </c>
      <c r="G8" s="5"/>
      <c r="H8" s="72">
        <v>161030</v>
      </c>
      <c r="I8" s="29">
        <f>C8*D8*E8*F8/H8</f>
        <v>0.40019859502452954</v>
      </c>
    </row>
    <row r="9" spans="1:9" x14ac:dyDescent="0.15">
      <c r="A9" s="10"/>
      <c r="B9" s="5" t="s">
        <v>9</v>
      </c>
      <c r="C9" s="6">
        <f t="shared" ref="C9:C14" si="0">$C$7</f>
        <v>132720</v>
      </c>
      <c r="D9" s="19">
        <f t="shared" ref="D9:D14" si="1">$D$7</f>
        <v>1</v>
      </c>
      <c r="E9" s="70">
        <v>0.1865</v>
      </c>
      <c r="F9" s="70">
        <v>0.97419999999999995</v>
      </c>
      <c r="G9" s="5"/>
      <c r="H9" s="72">
        <v>56172</v>
      </c>
      <c r="I9" s="29">
        <f>C9*D9*E9*F9/H9</f>
        <v>0.42928275966673779</v>
      </c>
    </row>
    <row r="10" spans="1:9" ht="21" x14ac:dyDescent="0.15">
      <c r="A10" s="10"/>
      <c r="B10" s="9" t="s">
        <v>10</v>
      </c>
      <c r="C10" s="6">
        <f t="shared" si="0"/>
        <v>132720</v>
      </c>
      <c r="D10" s="19">
        <f t="shared" si="1"/>
        <v>1</v>
      </c>
      <c r="E10" s="7"/>
      <c r="F10" s="7"/>
      <c r="G10" s="5"/>
      <c r="H10" s="6"/>
      <c r="I10" s="29"/>
    </row>
    <row r="11" spans="1:9" x14ac:dyDescent="0.15">
      <c r="A11" s="10"/>
      <c r="B11" s="5" t="s">
        <v>11</v>
      </c>
      <c r="C11" s="6">
        <f t="shared" si="0"/>
        <v>132720</v>
      </c>
      <c r="D11" s="19">
        <f t="shared" si="1"/>
        <v>1</v>
      </c>
      <c r="E11" s="70">
        <v>0.24390000000000001</v>
      </c>
      <c r="F11" s="70">
        <v>0.95499999999999996</v>
      </c>
      <c r="G11" s="5"/>
      <c r="H11" s="72">
        <v>74176</v>
      </c>
      <c r="I11" s="29">
        <f>C11*D11*E11*F11/H11</f>
        <v>0.41676202059965489</v>
      </c>
    </row>
    <row r="12" spans="1:9" ht="21" x14ac:dyDescent="0.15">
      <c r="A12" s="10"/>
      <c r="B12" s="9" t="s">
        <v>12</v>
      </c>
      <c r="C12" s="6">
        <f t="shared" si="0"/>
        <v>132720</v>
      </c>
      <c r="D12" s="19">
        <f t="shared" si="1"/>
        <v>1</v>
      </c>
      <c r="E12" s="70">
        <v>4.1999999999999997E-3</v>
      </c>
      <c r="F12" s="70">
        <v>0.97919999999999996</v>
      </c>
      <c r="G12" s="5"/>
      <c r="H12" s="72">
        <v>1260</v>
      </c>
      <c r="I12" s="29">
        <f>C12*D12*E12*F12/H12</f>
        <v>0.43319807999999993</v>
      </c>
    </row>
    <row r="13" spans="1:9" x14ac:dyDescent="0.15">
      <c r="A13" s="10"/>
      <c r="B13" s="5" t="s">
        <v>13</v>
      </c>
      <c r="C13" s="6">
        <f t="shared" si="0"/>
        <v>132720</v>
      </c>
      <c r="D13" s="19">
        <f t="shared" si="1"/>
        <v>1</v>
      </c>
      <c r="E13" s="7"/>
      <c r="F13" s="7"/>
      <c r="G13" s="5"/>
      <c r="H13" s="6"/>
      <c r="I13" s="29"/>
    </row>
    <row r="14" spans="1:9" ht="14.25" thickBot="1" x14ac:dyDescent="0.2">
      <c r="A14" s="11"/>
      <c r="B14" s="12" t="s">
        <v>14</v>
      </c>
      <c r="C14" s="13">
        <f t="shared" si="0"/>
        <v>132720</v>
      </c>
      <c r="D14" s="22">
        <f t="shared" si="1"/>
        <v>1</v>
      </c>
      <c r="E14" s="71">
        <v>1.2999999999999999E-3</v>
      </c>
      <c r="F14" s="71">
        <v>0.96940000000000004</v>
      </c>
      <c r="G14" s="12"/>
      <c r="H14" s="73">
        <v>391</v>
      </c>
      <c r="I14" s="30">
        <f>C14*D14*E14*F14/H14</f>
        <v>0.42776572480818414</v>
      </c>
    </row>
    <row r="16" spans="1:9" ht="14.25" thickBot="1" x14ac:dyDescent="0.2">
      <c r="A16" s="4" t="s">
        <v>20</v>
      </c>
      <c r="C16" s="2" t="s">
        <v>26</v>
      </c>
      <c r="D16" s="2" t="s">
        <v>27</v>
      </c>
      <c r="E16" s="2" t="s">
        <v>28</v>
      </c>
      <c r="F16" s="2" t="s">
        <v>29</v>
      </c>
      <c r="H16" s="2" t="s">
        <v>30</v>
      </c>
      <c r="I16" s="44" t="s">
        <v>31</v>
      </c>
    </row>
    <row r="17" spans="1:9" ht="14.25" thickBot="1" x14ac:dyDescent="0.2">
      <c r="A17" s="14"/>
      <c r="B17" s="20" t="s">
        <v>0</v>
      </c>
      <c r="C17" s="20" t="s">
        <v>1</v>
      </c>
      <c r="D17" s="20" t="s">
        <v>2</v>
      </c>
      <c r="E17" s="20" t="s">
        <v>3</v>
      </c>
      <c r="F17" s="20" t="s">
        <v>4</v>
      </c>
      <c r="G17" s="15"/>
      <c r="H17" s="20" t="s">
        <v>5</v>
      </c>
      <c r="I17" s="21" t="s">
        <v>24</v>
      </c>
    </row>
    <row r="18" spans="1:9" x14ac:dyDescent="0.15">
      <c r="A18" s="16" t="s">
        <v>16</v>
      </c>
      <c r="B18" s="17" t="s">
        <v>7</v>
      </c>
      <c r="C18" s="18">
        <f t="shared" ref="C18:C25" si="2">$C$7</f>
        <v>132720</v>
      </c>
      <c r="D18" s="19">
        <f t="shared" ref="D18:D25" si="3">$D$7</f>
        <v>1</v>
      </c>
      <c r="E18" s="57">
        <f t="shared" ref="E18:E25" si="4">E7</f>
        <v>3.2500000000000001E-2</v>
      </c>
      <c r="F18" s="79">
        <f t="shared" ref="F18:F25" si="5">1-F7</f>
        <v>1.5399999999999969E-2</v>
      </c>
      <c r="G18" s="17"/>
      <c r="H18" s="68">
        <v>12939</v>
      </c>
      <c r="I18" s="28">
        <f>C18*D18*E18*F18/H18</f>
        <v>5.1338094134013353E-3</v>
      </c>
    </row>
    <row r="19" spans="1:9" ht="27" x14ac:dyDescent="0.15">
      <c r="A19" s="10"/>
      <c r="B19" s="8" t="s">
        <v>8</v>
      </c>
      <c r="C19" s="6">
        <f t="shared" si="2"/>
        <v>132720</v>
      </c>
      <c r="D19" s="19">
        <f t="shared" si="3"/>
        <v>1</v>
      </c>
      <c r="E19" s="60">
        <f t="shared" si="4"/>
        <v>0.53159999999999996</v>
      </c>
      <c r="F19" s="80">
        <f t="shared" si="5"/>
        <v>8.660000000000001E-2</v>
      </c>
      <c r="G19" s="5"/>
      <c r="H19" s="72">
        <v>199224</v>
      </c>
      <c r="I19" s="29">
        <f>C19*D19*E19*F19/H19</f>
        <v>3.0668856378749547E-2</v>
      </c>
    </row>
    <row r="20" spans="1:9" x14ac:dyDescent="0.15">
      <c r="A20" s="10"/>
      <c r="B20" s="5" t="s">
        <v>9</v>
      </c>
      <c r="C20" s="6">
        <f t="shared" si="2"/>
        <v>132720</v>
      </c>
      <c r="D20" s="19">
        <f t="shared" si="3"/>
        <v>1</v>
      </c>
      <c r="E20" s="60">
        <f t="shared" si="4"/>
        <v>0.1865</v>
      </c>
      <c r="F20" s="80">
        <f t="shared" si="5"/>
        <v>2.5800000000000045E-2</v>
      </c>
      <c r="G20" s="5"/>
      <c r="H20" s="72">
        <v>85651</v>
      </c>
      <c r="I20" s="29">
        <f>C20*D20*E20*F20/H20</f>
        <v>7.45594124995623E-3</v>
      </c>
    </row>
    <row r="21" spans="1:9" ht="21" x14ac:dyDescent="0.15">
      <c r="A21" s="10"/>
      <c r="B21" s="9" t="s">
        <v>10</v>
      </c>
      <c r="C21" s="6">
        <f t="shared" si="2"/>
        <v>132720</v>
      </c>
      <c r="D21" s="19">
        <f t="shared" si="3"/>
        <v>1</v>
      </c>
      <c r="E21" s="60">
        <f t="shared" si="4"/>
        <v>0</v>
      </c>
      <c r="F21" s="80"/>
      <c r="G21" s="5"/>
      <c r="H21" s="6"/>
      <c r="I21" s="29"/>
    </row>
    <row r="22" spans="1:9" x14ac:dyDescent="0.15">
      <c r="A22" s="10"/>
      <c r="B22" s="5" t="s">
        <v>11</v>
      </c>
      <c r="C22" s="6">
        <f t="shared" si="2"/>
        <v>132720</v>
      </c>
      <c r="D22" s="19">
        <f t="shared" si="3"/>
        <v>1</v>
      </c>
      <c r="E22" s="60">
        <f t="shared" si="4"/>
        <v>0.24390000000000001</v>
      </c>
      <c r="F22" s="80">
        <f t="shared" si="5"/>
        <v>4.500000000000004E-2</v>
      </c>
      <c r="G22" s="58"/>
      <c r="H22" s="72">
        <v>89904</v>
      </c>
      <c r="I22" s="29">
        <f>C22*D22*E22*F22/H22</f>
        <v>1.6202486652429272E-2</v>
      </c>
    </row>
    <row r="23" spans="1:9" ht="21" x14ac:dyDescent="0.15">
      <c r="A23" s="10"/>
      <c r="B23" s="9" t="s">
        <v>12</v>
      </c>
      <c r="C23" s="6">
        <f t="shared" si="2"/>
        <v>132720</v>
      </c>
      <c r="D23" s="19">
        <f t="shared" si="3"/>
        <v>1</v>
      </c>
      <c r="E23" s="60">
        <f t="shared" si="4"/>
        <v>4.1999999999999997E-3</v>
      </c>
      <c r="F23" s="80">
        <f t="shared" si="5"/>
        <v>2.0800000000000041E-2</v>
      </c>
      <c r="G23" s="58"/>
      <c r="H23" s="72">
        <v>1326</v>
      </c>
      <c r="I23" s="29">
        <f>C23*D23*E23*F23/H23</f>
        <v>8.7439058823529578E-3</v>
      </c>
    </row>
    <row r="24" spans="1:9" x14ac:dyDescent="0.15">
      <c r="A24" s="10"/>
      <c r="B24" s="5" t="s">
        <v>13</v>
      </c>
      <c r="C24" s="6">
        <f t="shared" si="2"/>
        <v>132720</v>
      </c>
      <c r="D24" s="19">
        <f t="shared" si="3"/>
        <v>1</v>
      </c>
      <c r="E24" s="60">
        <f t="shared" si="4"/>
        <v>0</v>
      </c>
      <c r="F24" s="80"/>
      <c r="G24" s="58"/>
      <c r="H24" s="6"/>
      <c r="I24" s="29"/>
    </row>
    <row r="25" spans="1:9" ht="14.25" thickBot="1" x14ac:dyDescent="0.2">
      <c r="A25" s="11"/>
      <c r="B25" s="12" t="s">
        <v>14</v>
      </c>
      <c r="C25" s="13">
        <f t="shared" si="2"/>
        <v>132720</v>
      </c>
      <c r="D25" s="22">
        <f t="shared" si="3"/>
        <v>1</v>
      </c>
      <c r="E25" s="61">
        <f t="shared" si="4"/>
        <v>1.2999999999999999E-3</v>
      </c>
      <c r="F25" s="81">
        <f t="shared" si="5"/>
        <v>3.0599999999999961E-2</v>
      </c>
      <c r="G25" s="59"/>
      <c r="H25" s="73">
        <v>2029</v>
      </c>
      <c r="I25" s="30">
        <f>C25*D25*E25*F25/H25</f>
        <v>2.6020707737801838E-3</v>
      </c>
    </row>
    <row r="27" spans="1:9" x14ac:dyDescent="0.15">
      <c r="A27" s="177" t="s">
        <v>22</v>
      </c>
      <c r="B27" s="177"/>
    </row>
    <row r="28" spans="1:9" ht="14.25" thickBot="1" x14ac:dyDescent="0.2">
      <c r="A28" s="4" t="s">
        <v>18</v>
      </c>
      <c r="B28" s="3"/>
      <c r="C28" s="2" t="s">
        <v>26</v>
      </c>
      <c r="D28" s="2" t="s">
        <v>27</v>
      </c>
      <c r="E28" s="2" t="s">
        <v>28</v>
      </c>
      <c r="F28" s="2" t="s">
        <v>29</v>
      </c>
      <c r="G28" s="2" t="s">
        <v>33</v>
      </c>
      <c r="H28" s="2" t="s">
        <v>30</v>
      </c>
      <c r="I28" s="44" t="s">
        <v>32</v>
      </c>
    </row>
    <row r="29" spans="1:9" ht="14.25" thickBot="1" x14ac:dyDescent="0.2">
      <c r="A29" s="14"/>
      <c r="B29" s="20" t="s">
        <v>0</v>
      </c>
      <c r="C29" s="20" t="s">
        <v>1</v>
      </c>
      <c r="D29" s="20" t="s">
        <v>2</v>
      </c>
      <c r="E29" s="20" t="s">
        <v>3</v>
      </c>
      <c r="F29" s="32" t="s">
        <v>4</v>
      </c>
      <c r="G29" s="15" t="s">
        <v>23</v>
      </c>
      <c r="H29" s="36" t="s">
        <v>5</v>
      </c>
      <c r="I29" s="21" t="s">
        <v>25</v>
      </c>
    </row>
    <row r="30" spans="1:9" x14ac:dyDescent="0.15">
      <c r="A30" s="16" t="s">
        <v>16</v>
      </c>
      <c r="B30" s="17" t="s">
        <v>7</v>
      </c>
      <c r="C30" s="18">
        <f t="shared" ref="C30:C37" si="6">$C$7</f>
        <v>132720</v>
      </c>
      <c r="D30" s="19">
        <f t="shared" ref="D30:D37" si="7">$D$7</f>
        <v>1</v>
      </c>
      <c r="E30" s="57">
        <f t="shared" ref="E30:E37" si="8">E7</f>
        <v>3.2500000000000001E-2</v>
      </c>
      <c r="F30" s="57">
        <f>F7</f>
        <v>0.98460000000000003</v>
      </c>
      <c r="G30" s="74">
        <v>0.9</v>
      </c>
      <c r="H30" s="56">
        <f>$H7</f>
        <v>9834</v>
      </c>
      <c r="I30" s="41">
        <f>C30*D30*E30*F30*G30/H30</f>
        <v>0.38867971079926794</v>
      </c>
    </row>
    <row r="31" spans="1:9" ht="27" x14ac:dyDescent="0.15">
      <c r="A31" s="10"/>
      <c r="B31" s="8" t="s">
        <v>8</v>
      </c>
      <c r="C31" s="6">
        <f t="shared" si="6"/>
        <v>132720</v>
      </c>
      <c r="D31" s="19">
        <f t="shared" si="7"/>
        <v>1</v>
      </c>
      <c r="E31" s="60">
        <f t="shared" si="8"/>
        <v>0.53159999999999996</v>
      </c>
      <c r="F31" s="60">
        <f>F8</f>
        <v>0.91339999999999999</v>
      </c>
      <c r="G31" s="75">
        <v>0.9</v>
      </c>
      <c r="H31" s="64">
        <f>$H8</f>
        <v>161030</v>
      </c>
      <c r="I31" s="41">
        <f t="shared" ref="I31:I37" si="9">C31*D31*E31*F31*G31/H31</f>
        <v>0.36017873552207663</v>
      </c>
    </row>
    <row r="32" spans="1:9" x14ac:dyDescent="0.15">
      <c r="A32" s="10"/>
      <c r="B32" s="5" t="s">
        <v>9</v>
      </c>
      <c r="C32" s="6">
        <f t="shared" si="6"/>
        <v>132720</v>
      </c>
      <c r="D32" s="19">
        <f t="shared" si="7"/>
        <v>1</v>
      </c>
      <c r="E32" s="60">
        <f t="shared" si="8"/>
        <v>0.1865</v>
      </c>
      <c r="F32" s="60">
        <f>F9</f>
        <v>0.97419999999999995</v>
      </c>
      <c r="G32" s="75">
        <v>0.7</v>
      </c>
      <c r="H32" s="64">
        <f>$H9</f>
        <v>56172</v>
      </c>
      <c r="I32" s="41">
        <f t="shared" si="9"/>
        <v>0.30049793176671646</v>
      </c>
    </row>
    <row r="33" spans="1:9" ht="21" x14ac:dyDescent="0.15">
      <c r="A33" s="10"/>
      <c r="B33" s="9" t="s">
        <v>10</v>
      </c>
      <c r="C33" s="6">
        <f t="shared" si="6"/>
        <v>132720</v>
      </c>
      <c r="D33" s="19">
        <f t="shared" si="7"/>
        <v>1</v>
      </c>
      <c r="E33" s="60">
        <f t="shared" si="8"/>
        <v>0</v>
      </c>
      <c r="F33" s="60"/>
      <c r="G33" s="27"/>
      <c r="H33" s="64"/>
      <c r="I33" s="41"/>
    </row>
    <row r="34" spans="1:9" x14ac:dyDescent="0.15">
      <c r="A34" s="10"/>
      <c r="B34" s="5" t="s">
        <v>11</v>
      </c>
      <c r="C34" s="6">
        <f t="shared" si="6"/>
        <v>132720</v>
      </c>
      <c r="D34" s="19">
        <f t="shared" si="7"/>
        <v>1</v>
      </c>
      <c r="E34" s="60">
        <f t="shared" si="8"/>
        <v>0.24390000000000001</v>
      </c>
      <c r="F34" s="60">
        <f>F11</f>
        <v>0.95499999999999996</v>
      </c>
      <c r="G34" s="75">
        <v>0.75</v>
      </c>
      <c r="H34" s="64">
        <f>$H11</f>
        <v>74176</v>
      </c>
      <c r="I34" s="41">
        <f t="shared" si="9"/>
        <v>0.31257151544974116</v>
      </c>
    </row>
    <row r="35" spans="1:9" ht="21" x14ac:dyDescent="0.15">
      <c r="A35" s="10"/>
      <c r="B35" s="9" t="s">
        <v>12</v>
      </c>
      <c r="C35" s="6">
        <f t="shared" si="6"/>
        <v>132720</v>
      </c>
      <c r="D35" s="19">
        <f t="shared" si="7"/>
        <v>1</v>
      </c>
      <c r="E35" s="60">
        <f t="shared" si="8"/>
        <v>4.1999999999999997E-3</v>
      </c>
      <c r="F35" s="60">
        <f>F12</f>
        <v>0.97919999999999996</v>
      </c>
      <c r="G35" s="75">
        <v>0.95</v>
      </c>
      <c r="H35" s="64">
        <f>$H12</f>
        <v>1260</v>
      </c>
      <c r="I35" s="41">
        <f t="shared" si="9"/>
        <v>0.41153817599999992</v>
      </c>
    </row>
    <row r="36" spans="1:9" x14ac:dyDescent="0.15">
      <c r="A36" s="10"/>
      <c r="B36" s="5" t="s">
        <v>13</v>
      </c>
      <c r="C36" s="6">
        <f t="shared" si="6"/>
        <v>132720</v>
      </c>
      <c r="D36" s="19">
        <f t="shared" si="7"/>
        <v>1</v>
      </c>
      <c r="E36" s="60">
        <f t="shared" si="8"/>
        <v>0</v>
      </c>
      <c r="F36" s="60"/>
      <c r="G36" s="27"/>
      <c r="H36" s="64"/>
      <c r="I36" s="41"/>
    </row>
    <row r="37" spans="1:9" ht="14.25" thickBot="1" x14ac:dyDescent="0.2">
      <c r="A37" s="11"/>
      <c r="B37" s="12" t="s">
        <v>14</v>
      </c>
      <c r="C37" s="13">
        <f t="shared" si="6"/>
        <v>132720</v>
      </c>
      <c r="D37" s="22">
        <f t="shared" si="7"/>
        <v>1</v>
      </c>
      <c r="E37" s="61">
        <f t="shared" si="8"/>
        <v>1.2999999999999999E-3</v>
      </c>
      <c r="F37" s="61">
        <f>F14</f>
        <v>0.96940000000000004</v>
      </c>
      <c r="G37" s="76">
        <v>0.1</v>
      </c>
      <c r="H37" s="65">
        <f>$H14</f>
        <v>391</v>
      </c>
      <c r="I37" s="42">
        <f t="shared" si="9"/>
        <v>4.2776572480818412E-2</v>
      </c>
    </row>
    <row r="38" spans="1:9" x14ac:dyDescent="0.15">
      <c r="E38" s="43"/>
      <c r="F38" s="43"/>
      <c r="G38" s="40"/>
      <c r="H38" s="43"/>
    </row>
    <row r="39" spans="1:9" ht="14.25" thickBot="1" x14ac:dyDescent="0.2">
      <c r="A39" s="4" t="s">
        <v>20</v>
      </c>
      <c r="C39" s="2" t="s">
        <v>26</v>
      </c>
      <c r="D39" s="2" t="s">
        <v>27</v>
      </c>
      <c r="E39" s="62" t="s">
        <v>28</v>
      </c>
      <c r="F39" s="62" t="s">
        <v>29</v>
      </c>
      <c r="G39" s="2" t="s">
        <v>33</v>
      </c>
      <c r="H39" s="62" t="s">
        <v>30</v>
      </c>
      <c r="I39" s="44" t="s">
        <v>32</v>
      </c>
    </row>
    <row r="40" spans="1:9" ht="14.25" thickBot="1" x14ac:dyDescent="0.2">
      <c r="A40" s="14"/>
      <c r="B40" s="20" t="s">
        <v>0</v>
      </c>
      <c r="C40" s="20" t="s">
        <v>1</v>
      </c>
      <c r="D40" s="20" t="s">
        <v>2</v>
      </c>
      <c r="E40" s="67" t="s">
        <v>3</v>
      </c>
      <c r="F40" s="63" t="s">
        <v>4</v>
      </c>
      <c r="G40" s="15" t="s">
        <v>23</v>
      </c>
      <c r="H40" s="66" t="s">
        <v>5</v>
      </c>
      <c r="I40" s="21" t="s">
        <v>25</v>
      </c>
    </row>
    <row r="41" spans="1:9" x14ac:dyDescent="0.15">
      <c r="A41" s="16" t="s">
        <v>16</v>
      </c>
      <c r="B41" s="17" t="s">
        <v>7</v>
      </c>
      <c r="C41" s="18">
        <f t="shared" ref="C41:C48" si="10">$C$7</f>
        <v>132720</v>
      </c>
      <c r="D41" s="19">
        <f t="shared" ref="D41:D48" si="11">$D$7</f>
        <v>1</v>
      </c>
      <c r="E41" s="57">
        <f t="shared" ref="E41:E48" si="12">E18</f>
        <v>3.2500000000000001E-2</v>
      </c>
      <c r="F41" s="57">
        <f>F18</f>
        <v>1.5399999999999969E-2</v>
      </c>
      <c r="G41" s="74">
        <v>1</v>
      </c>
      <c r="H41" s="56">
        <f>$H18</f>
        <v>12939</v>
      </c>
      <c r="I41" s="41">
        <f t="shared" ref="I41:I48" si="13">C41*D41*E41*F41*G41/H41</f>
        <v>5.1338094134013353E-3</v>
      </c>
    </row>
    <row r="42" spans="1:9" ht="27" x14ac:dyDescent="0.15">
      <c r="A42" s="10"/>
      <c r="B42" s="8" t="s">
        <v>8</v>
      </c>
      <c r="C42" s="6">
        <f t="shared" si="10"/>
        <v>132720</v>
      </c>
      <c r="D42" s="19">
        <f t="shared" si="11"/>
        <v>1</v>
      </c>
      <c r="E42" s="60">
        <f t="shared" si="12"/>
        <v>0.53159999999999996</v>
      </c>
      <c r="F42" s="60">
        <f>F19</f>
        <v>8.660000000000001E-2</v>
      </c>
      <c r="G42" s="75">
        <v>1</v>
      </c>
      <c r="H42" s="64">
        <f>$H19</f>
        <v>199224</v>
      </c>
      <c r="I42" s="41">
        <f t="shared" si="13"/>
        <v>3.0668856378749547E-2</v>
      </c>
    </row>
    <row r="43" spans="1:9" x14ac:dyDescent="0.15">
      <c r="A43" s="10"/>
      <c r="B43" s="5" t="s">
        <v>9</v>
      </c>
      <c r="C43" s="6">
        <f t="shared" si="10"/>
        <v>132720</v>
      </c>
      <c r="D43" s="19">
        <f t="shared" si="11"/>
        <v>1</v>
      </c>
      <c r="E43" s="60">
        <f t="shared" si="12"/>
        <v>0.1865</v>
      </c>
      <c r="F43" s="60">
        <f>F20</f>
        <v>2.5800000000000045E-2</v>
      </c>
      <c r="G43" s="75">
        <v>0.95</v>
      </c>
      <c r="H43" s="64">
        <f>$H20</f>
        <v>85651</v>
      </c>
      <c r="I43" s="41">
        <f t="shared" si="13"/>
        <v>7.0831441874584173E-3</v>
      </c>
    </row>
    <row r="44" spans="1:9" ht="21" x14ac:dyDescent="0.15">
      <c r="A44" s="10"/>
      <c r="B44" s="9" t="s">
        <v>10</v>
      </c>
      <c r="C44" s="6">
        <f t="shared" si="10"/>
        <v>132720</v>
      </c>
      <c r="D44" s="19">
        <f t="shared" si="11"/>
        <v>1</v>
      </c>
      <c r="E44" s="60">
        <f t="shared" si="12"/>
        <v>0</v>
      </c>
      <c r="F44" s="60"/>
      <c r="G44" s="27"/>
      <c r="H44" s="64"/>
      <c r="I44" s="41"/>
    </row>
    <row r="45" spans="1:9" x14ac:dyDescent="0.15">
      <c r="A45" s="10"/>
      <c r="B45" s="5" t="s">
        <v>11</v>
      </c>
      <c r="C45" s="6">
        <f t="shared" si="10"/>
        <v>132720</v>
      </c>
      <c r="D45" s="19">
        <f t="shared" si="11"/>
        <v>1</v>
      </c>
      <c r="E45" s="60">
        <f t="shared" si="12"/>
        <v>0.24390000000000001</v>
      </c>
      <c r="F45" s="60">
        <f>F22</f>
        <v>4.500000000000004E-2</v>
      </c>
      <c r="G45" s="75">
        <v>0.95</v>
      </c>
      <c r="H45" s="64">
        <f>$H22</f>
        <v>89904</v>
      </c>
      <c r="I45" s="41">
        <f t="shared" si="13"/>
        <v>1.5392362319807807E-2</v>
      </c>
    </row>
    <row r="46" spans="1:9" ht="21" x14ac:dyDescent="0.15">
      <c r="A46" s="10"/>
      <c r="B46" s="9" t="s">
        <v>12</v>
      </c>
      <c r="C46" s="6">
        <f t="shared" si="10"/>
        <v>132720</v>
      </c>
      <c r="D46" s="19">
        <f t="shared" si="11"/>
        <v>1</v>
      </c>
      <c r="E46" s="60">
        <f t="shared" si="12"/>
        <v>4.1999999999999997E-3</v>
      </c>
      <c r="F46" s="60">
        <f>F23</f>
        <v>2.0800000000000041E-2</v>
      </c>
      <c r="G46" s="75">
        <v>1</v>
      </c>
      <c r="H46" s="64">
        <f>$H23</f>
        <v>1326</v>
      </c>
      <c r="I46" s="41">
        <f t="shared" si="13"/>
        <v>8.7439058823529578E-3</v>
      </c>
    </row>
    <row r="47" spans="1:9" x14ac:dyDescent="0.15">
      <c r="A47" s="10"/>
      <c r="B47" s="5" t="s">
        <v>13</v>
      </c>
      <c r="C47" s="6">
        <f t="shared" si="10"/>
        <v>132720</v>
      </c>
      <c r="D47" s="19">
        <f t="shared" si="11"/>
        <v>1</v>
      </c>
      <c r="E47" s="60">
        <f t="shared" si="12"/>
        <v>0</v>
      </c>
      <c r="F47" s="60"/>
      <c r="G47" s="27"/>
      <c r="H47" s="64"/>
      <c r="I47" s="41"/>
    </row>
    <row r="48" spans="1:9" ht="14.25" thickBot="1" x14ac:dyDescent="0.2">
      <c r="A48" s="11"/>
      <c r="B48" s="12" t="s">
        <v>14</v>
      </c>
      <c r="C48" s="13">
        <f t="shared" si="10"/>
        <v>132720</v>
      </c>
      <c r="D48" s="22">
        <f t="shared" si="11"/>
        <v>1</v>
      </c>
      <c r="E48" s="61">
        <f t="shared" si="12"/>
        <v>1.2999999999999999E-3</v>
      </c>
      <c r="F48" s="61">
        <f>F25</f>
        <v>3.0599999999999961E-2</v>
      </c>
      <c r="G48" s="76">
        <v>1</v>
      </c>
      <c r="H48" s="65">
        <f>$H25</f>
        <v>2029</v>
      </c>
      <c r="I48" s="42">
        <f t="shared" si="13"/>
        <v>2.6020707737801838E-3</v>
      </c>
    </row>
    <row r="50" spans="1:9" x14ac:dyDescent="0.15">
      <c r="C50" s="2"/>
      <c r="D50" s="2"/>
      <c r="G50" s="2"/>
      <c r="H50" s="2"/>
      <c r="I50" s="44"/>
    </row>
    <row r="51" spans="1:9" x14ac:dyDescent="0.15">
      <c r="A51" s="40"/>
      <c r="B51" s="40"/>
      <c r="C51" s="45"/>
      <c r="D51" s="45"/>
      <c r="E51" s="40"/>
      <c r="F51" s="40"/>
      <c r="G51" s="40"/>
      <c r="H51" s="45"/>
      <c r="I51" s="45"/>
    </row>
    <row r="52" spans="1:9" x14ac:dyDescent="0.15">
      <c r="A52" s="40"/>
      <c r="B52" s="40"/>
      <c r="C52" s="47"/>
      <c r="D52" s="48"/>
      <c r="E52" s="40"/>
      <c r="F52" s="40"/>
      <c r="G52" s="49"/>
      <c r="H52" s="47"/>
      <c r="I52" s="51"/>
    </row>
  </sheetData>
  <mergeCells count="4">
    <mergeCell ref="A27:B27"/>
    <mergeCell ref="A4:B4"/>
    <mergeCell ref="A1:H1"/>
    <mergeCell ref="A2:H2"/>
  </mergeCells>
  <phoneticPr fontId="2"/>
  <pageMargins left="0.41" right="0.23" top="0.83" bottom="0.42" header="0.18" footer="0.21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topLeftCell="A26" workbookViewId="0">
      <selection activeCell="A2" sqref="A2"/>
    </sheetView>
  </sheetViews>
  <sheetFormatPr defaultRowHeight="13.5" x14ac:dyDescent="0.15"/>
  <cols>
    <col min="1" max="1" width="9" style="1"/>
    <col min="2" max="2" width="18.625" style="1" customWidth="1"/>
    <col min="3" max="9" width="12.625" style="1" customWidth="1"/>
    <col min="10" max="16384" width="9" style="1"/>
  </cols>
  <sheetData>
    <row r="1" spans="1:9" ht="17.25" x14ac:dyDescent="0.15">
      <c r="A1" s="179" t="str">
        <f>'H31算定係数  '!A1:N1</f>
        <v>平成31年度算定係数一覧表（暫定値）</v>
      </c>
      <c r="B1" s="179"/>
      <c r="C1" s="179"/>
      <c r="D1" s="179"/>
      <c r="E1" s="179"/>
      <c r="F1" s="179"/>
      <c r="G1" s="179"/>
      <c r="H1" s="179"/>
    </row>
    <row r="2" spans="1:9" ht="14.25" x14ac:dyDescent="0.15">
      <c r="A2" s="180" t="s">
        <v>38</v>
      </c>
      <c r="B2" s="180"/>
      <c r="C2" s="180"/>
      <c r="D2" s="180"/>
      <c r="E2" s="180"/>
      <c r="F2" s="180"/>
      <c r="G2" s="180"/>
      <c r="H2" s="180"/>
    </row>
    <row r="3" spans="1:9" x14ac:dyDescent="0.15">
      <c r="E3" s="43"/>
    </row>
    <row r="4" spans="1:9" x14ac:dyDescent="0.15">
      <c r="A4" s="178" t="s">
        <v>6</v>
      </c>
      <c r="B4" s="178"/>
    </row>
    <row r="5" spans="1:9" ht="14.25" thickBot="1" x14ac:dyDescent="0.2">
      <c r="A5" s="4" t="s">
        <v>18</v>
      </c>
      <c r="B5" s="3"/>
      <c r="C5" s="2" t="s">
        <v>26</v>
      </c>
      <c r="D5" s="2" t="s">
        <v>27</v>
      </c>
      <c r="E5" s="2" t="s">
        <v>28</v>
      </c>
      <c r="F5" s="2" t="s">
        <v>29</v>
      </c>
      <c r="H5" s="2" t="s">
        <v>30</v>
      </c>
      <c r="I5" s="44" t="s">
        <v>31</v>
      </c>
    </row>
    <row r="6" spans="1:9" ht="14.25" thickBot="1" x14ac:dyDescent="0.2">
      <c r="A6" s="14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15"/>
      <c r="H6" s="20" t="s">
        <v>5</v>
      </c>
      <c r="I6" s="21" t="s">
        <v>24</v>
      </c>
    </row>
    <row r="7" spans="1:9" x14ac:dyDescent="0.15">
      <c r="A7" s="16" t="s">
        <v>16</v>
      </c>
      <c r="B7" s="17" t="s">
        <v>7</v>
      </c>
      <c r="C7" s="68">
        <v>134390</v>
      </c>
      <c r="D7" s="69">
        <v>1</v>
      </c>
      <c r="E7" s="69">
        <v>6.5600000000000006E-2</v>
      </c>
      <c r="F7" s="69">
        <v>0.92789999999999995</v>
      </c>
      <c r="G7" s="17"/>
      <c r="H7" s="68">
        <v>10119</v>
      </c>
      <c r="I7" s="28">
        <f>C7*D7*E7*F7/H7</f>
        <v>0.80841501666172544</v>
      </c>
    </row>
    <row r="8" spans="1:9" ht="27" x14ac:dyDescent="0.15">
      <c r="A8" s="10"/>
      <c r="B8" s="8" t="s">
        <v>8</v>
      </c>
      <c r="C8" s="6">
        <f>$C$7</f>
        <v>134390</v>
      </c>
      <c r="D8" s="7">
        <v>1</v>
      </c>
      <c r="E8" s="70">
        <v>0.1366</v>
      </c>
      <c r="F8" s="70">
        <v>0.89129999999999998</v>
      </c>
      <c r="G8" s="5"/>
      <c r="H8" s="72">
        <v>20811</v>
      </c>
      <c r="I8" s="29">
        <f>C8*D8*E8*F8/H8</f>
        <v>0.78622818875594636</v>
      </c>
    </row>
    <row r="9" spans="1:9" x14ac:dyDescent="0.15">
      <c r="A9" s="10"/>
      <c r="B9" s="5" t="s">
        <v>9</v>
      </c>
      <c r="C9" s="6">
        <f t="shared" ref="C9:C14" si="0">$C$7</f>
        <v>134390</v>
      </c>
      <c r="D9" s="7">
        <v>1</v>
      </c>
      <c r="E9" s="70">
        <v>0.78680000000000005</v>
      </c>
      <c r="F9" s="70">
        <v>0.9516</v>
      </c>
      <c r="G9" s="5"/>
      <c r="H9" s="72">
        <v>121438</v>
      </c>
      <c r="I9" s="29">
        <f>C9*D9*E9*F9/H9</f>
        <v>0.82857367778784241</v>
      </c>
    </row>
    <row r="10" spans="1:9" ht="21" x14ac:dyDescent="0.15">
      <c r="A10" s="10"/>
      <c r="B10" s="9" t="s">
        <v>10</v>
      </c>
      <c r="C10" s="6">
        <f t="shared" si="0"/>
        <v>134390</v>
      </c>
      <c r="D10" s="7">
        <v>1</v>
      </c>
      <c r="E10" s="7"/>
      <c r="F10" s="7"/>
      <c r="G10" s="5"/>
      <c r="H10" s="6"/>
      <c r="I10" s="29"/>
    </row>
    <row r="11" spans="1:9" x14ac:dyDescent="0.15">
      <c r="A11" s="10"/>
      <c r="B11" s="5" t="s">
        <v>11</v>
      </c>
      <c r="C11" s="6">
        <f t="shared" si="0"/>
        <v>134390</v>
      </c>
      <c r="D11" s="7">
        <v>1</v>
      </c>
      <c r="E11" s="70">
        <v>1.5E-3</v>
      </c>
      <c r="F11" s="70">
        <v>0.98060000000000003</v>
      </c>
      <c r="G11" s="5"/>
      <c r="H11" s="72">
        <v>229</v>
      </c>
      <c r="I11" s="29">
        <f>C11*D11*E11*F11/H11</f>
        <v>0.86320633624454157</v>
      </c>
    </row>
    <row r="12" spans="1:9" ht="21" x14ac:dyDescent="0.15">
      <c r="A12" s="10"/>
      <c r="B12" s="9" t="s">
        <v>12</v>
      </c>
      <c r="C12" s="6">
        <f t="shared" si="0"/>
        <v>134390</v>
      </c>
      <c r="D12" s="7">
        <v>1</v>
      </c>
      <c r="E12" s="70">
        <v>5.5999999999999999E-3</v>
      </c>
      <c r="F12" s="70">
        <v>0.89049999999999996</v>
      </c>
      <c r="G12" s="5"/>
      <c r="H12" s="72">
        <v>897</v>
      </c>
      <c r="I12" s="29">
        <f>C12*D12*E12*F12/H12</f>
        <v>0.74713049275362309</v>
      </c>
    </row>
    <row r="13" spans="1:9" x14ac:dyDescent="0.15">
      <c r="A13" s="10"/>
      <c r="B13" s="5" t="s">
        <v>13</v>
      </c>
      <c r="C13" s="6">
        <f t="shared" si="0"/>
        <v>134390</v>
      </c>
      <c r="D13" s="7">
        <v>1</v>
      </c>
      <c r="E13" s="7"/>
      <c r="F13" s="7"/>
      <c r="G13" s="5"/>
      <c r="H13" s="6"/>
      <c r="I13" s="29"/>
    </row>
    <row r="14" spans="1:9" ht="14.25" thickBot="1" x14ac:dyDescent="0.2">
      <c r="A14" s="11"/>
      <c r="B14" s="12" t="s">
        <v>14</v>
      </c>
      <c r="C14" s="13">
        <f t="shared" si="0"/>
        <v>134390</v>
      </c>
      <c r="D14" s="22">
        <v>1</v>
      </c>
      <c r="E14" s="71">
        <v>3.8999999999999998E-3</v>
      </c>
      <c r="F14" s="71">
        <v>0.96789999999999998</v>
      </c>
      <c r="G14" s="12"/>
      <c r="H14" s="73">
        <v>604</v>
      </c>
      <c r="I14" s="30">
        <f>C14*D14*E14*F14/H14</f>
        <v>0.83989522500000002</v>
      </c>
    </row>
    <row r="16" spans="1:9" ht="14.25" thickBot="1" x14ac:dyDescent="0.2">
      <c r="A16" s="4" t="s">
        <v>20</v>
      </c>
      <c r="C16" s="2" t="s">
        <v>26</v>
      </c>
      <c r="D16" s="2" t="s">
        <v>27</v>
      </c>
      <c r="E16" s="2" t="s">
        <v>28</v>
      </c>
      <c r="F16" s="2" t="s">
        <v>29</v>
      </c>
      <c r="H16" s="2" t="s">
        <v>30</v>
      </c>
      <c r="I16" s="44" t="s">
        <v>31</v>
      </c>
    </row>
    <row r="17" spans="1:9" ht="14.25" thickBot="1" x14ac:dyDescent="0.2">
      <c r="A17" s="14"/>
      <c r="B17" s="20" t="s">
        <v>0</v>
      </c>
      <c r="C17" s="20" t="s">
        <v>1</v>
      </c>
      <c r="D17" s="20" t="s">
        <v>2</v>
      </c>
      <c r="E17" s="20" t="s">
        <v>3</v>
      </c>
      <c r="F17" s="20" t="s">
        <v>4</v>
      </c>
      <c r="G17" s="15"/>
      <c r="H17" s="20" t="s">
        <v>5</v>
      </c>
      <c r="I17" s="21" t="s">
        <v>24</v>
      </c>
    </row>
    <row r="18" spans="1:9" x14ac:dyDescent="0.15">
      <c r="A18" s="16" t="s">
        <v>16</v>
      </c>
      <c r="B18" s="17" t="s">
        <v>7</v>
      </c>
      <c r="C18" s="18">
        <f t="shared" ref="C18:C25" si="1">$C$7</f>
        <v>134390</v>
      </c>
      <c r="D18" s="19">
        <v>1</v>
      </c>
      <c r="E18" s="57">
        <f t="shared" ref="E18:E25" si="2">E7</f>
        <v>6.5600000000000006E-2</v>
      </c>
      <c r="F18" s="79">
        <f>1-F7</f>
        <v>7.2100000000000053E-2</v>
      </c>
      <c r="G18" s="17"/>
      <c r="H18" s="68">
        <v>12102</v>
      </c>
      <c r="I18" s="28">
        <f>C18*D18*E18*F18/H18</f>
        <v>5.2522925665179354E-2</v>
      </c>
    </row>
    <row r="19" spans="1:9" ht="27" x14ac:dyDescent="0.15">
      <c r="A19" s="10"/>
      <c r="B19" s="8" t="s">
        <v>8</v>
      </c>
      <c r="C19" s="6">
        <f t="shared" si="1"/>
        <v>134390</v>
      </c>
      <c r="D19" s="7">
        <v>1</v>
      </c>
      <c r="E19" s="60">
        <f t="shared" si="2"/>
        <v>0.1366</v>
      </c>
      <c r="F19" s="80">
        <f>1-F8</f>
        <v>0.10870000000000002</v>
      </c>
      <c r="G19" s="5"/>
      <c r="H19" s="72">
        <v>26826</v>
      </c>
      <c r="I19" s="29">
        <f>C19*D19*E19*F19/H19</f>
        <v>7.4386012219488568E-2</v>
      </c>
    </row>
    <row r="20" spans="1:9" x14ac:dyDescent="0.15">
      <c r="A20" s="10"/>
      <c r="B20" s="5" t="s">
        <v>9</v>
      </c>
      <c r="C20" s="6">
        <f t="shared" si="1"/>
        <v>134390</v>
      </c>
      <c r="D20" s="7">
        <v>1</v>
      </c>
      <c r="E20" s="60">
        <f t="shared" si="2"/>
        <v>0.78680000000000005</v>
      </c>
      <c r="F20" s="80">
        <f>1-F9</f>
        <v>4.8399999999999999E-2</v>
      </c>
      <c r="G20" s="5"/>
      <c r="H20" s="72">
        <v>153000</v>
      </c>
      <c r="I20" s="29">
        <f>C20*D20*E20*F20/H20</f>
        <v>3.3449161547712422E-2</v>
      </c>
    </row>
    <row r="21" spans="1:9" ht="21" x14ac:dyDescent="0.15">
      <c r="A21" s="10"/>
      <c r="B21" s="9" t="s">
        <v>10</v>
      </c>
      <c r="C21" s="6">
        <f t="shared" si="1"/>
        <v>134390</v>
      </c>
      <c r="D21" s="7">
        <v>1</v>
      </c>
      <c r="E21" s="60">
        <f t="shared" si="2"/>
        <v>0</v>
      </c>
      <c r="F21" s="80"/>
      <c r="G21" s="5"/>
      <c r="H21" s="6"/>
      <c r="I21" s="29"/>
    </row>
    <row r="22" spans="1:9" x14ac:dyDescent="0.15">
      <c r="A22" s="10"/>
      <c r="B22" s="5" t="s">
        <v>11</v>
      </c>
      <c r="C22" s="6">
        <f t="shared" si="1"/>
        <v>134390</v>
      </c>
      <c r="D22" s="7">
        <v>1</v>
      </c>
      <c r="E22" s="60">
        <f t="shared" si="2"/>
        <v>1.5E-3</v>
      </c>
      <c r="F22" s="80">
        <f>1-F11</f>
        <v>1.9399999999999973E-2</v>
      </c>
      <c r="G22" s="5"/>
      <c r="H22" s="72">
        <v>229</v>
      </c>
      <c r="I22" s="29">
        <f>C22*D22*E22*F22/H22</f>
        <v>1.7077506550218318E-2</v>
      </c>
    </row>
    <row r="23" spans="1:9" ht="21" x14ac:dyDescent="0.15">
      <c r="A23" s="10"/>
      <c r="B23" s="9" t="s">
        <v>12</v>
      </c>
      <c r="C23" s="6">
        <f t="shared" si="1"/>
        <v>134390</v>
      </c>
      <c r="D23" s="7">
        <v>1</v>
      </c>
      <c r="E23" s="60">
        <f t="shared" si="2"/>
        <v>5.5999999999999999E-3</v>
      </c>
      <c r="F23" s="80">
        <f>1-F12</f>
        <v>0.10950000000000004</v>
      </c>
      <c r="G23" s="5"/>
      <c r="H23" s="72">
        <v>839</v>
      </c>
      <c r="I23" s="29">
        <f>C23*D23*E23*F23/H23</f>
        <v>9.8221630512514924E-2</v>
      </c>
    </row>
    <row r="24" spans="1:9" x14ac:dyDescent="0.15">
      <c r="A24" s="10"/>
      <c r="B24" s="5" t="s">
        <v>13</v>
      </c>
      <c r="C24" s="6">
        <f t="shared" si="1"/>
        <v>134390</v>
      </c>
      <c r="D24" s="7">
        <v>1</v>
      </c>
      <c r="E24" s="60">
        <f t="shared" si="2"/>
        <v>0</v>
      </c>
      <c r="F24" s="80"/>
      <c r="G24" s="5"/>
      <c r="H24" s="6"/>
      <c r="I24" s="29"/>
    </row>
    <row r="25" spans="1:9" ht="14.25" thickBot="1" x14ac:dyDescent="0.2">
      <c r="A25" s="11"/>
      <c r="B25" s="12" t="s">
        <v>14</v>
      </c>
      <c r="C25" s="13">
        <f t="shared" si="1"/>
        <v>134390</v>
      </c>
      <c r="D25" s="22">
        <v>1</v>
      </c>
      <c r="E25" s="61">
        <f t="shared" si="2"/>
        <v>3.8999999999999998E-3</v>
      </c>
      <c r="F25" s="81">
        <f>1-F14</f>
        <v>3.2100000000000017E-2</v>
      </c>
      <c r="G25" s="12"/>
      <c r="H25" s="73">
        <v>444</v>
      </c>
      <c r="I25" s="30">
        <f>C25*D25*E25*F25/H25</f>
        <v>3.7892531756756775E-2</v>
      </c>
    </row>
    <row r="27" spans="1:9" x14ac:dyDescent="0.15">
      <c r="A27" s="177" t="s">
        <v>22</v>
      </c>
      <c r="B27" s="177"/>
    </row>
    <row r="28" spans="1:9" ht="14.25" thickBot="1" x14ac:dyDescent="0.2">
      <c r="A28" s="4" t="s">
        <v>18</v>
      </c>
      <c r="B28" s="3"/>
      <c r="C28" s="2" t="s">
        <v>26</v>
      </c>
      <c r="D28" s="2" t="s">
        <v>27</v>
      </c>
      <c r="E28" s="2" t="s">
        <v>28</v>
      </c>
      <c r="F28" s="2" t="s">
        <v>29</v>
      </c>
      <c r="G28" s="2" t="s">
        <v>33</v>
      </c>
      <c r="H28" s="2" t="s">
        <v>30</v>
      </c>
      <c r="I28" s="44" t="s">
        <v>32</v>
      </c>
    </row>
    <row r="29" spans="1:9" ht="14.25" thickBot="1" x14ac:dyDescent="0.2">
      <c r="A29" s="14"/>
      <c r="B29" s="20" t="s">
        <v>0</v>
      </c>
      <c r="C29" s="20" t="s">
        <v>1</v>
      </c>
      <c r="D29" s="20" t="s">
        <v>2</v>
      </c>
      <c r="E29" s="20" t="s">
        <v>3</v>
      </c>
      <c r="F29" s="32" t="s">
        <v>4</v>
      </c>
      <c r="G29" s="15" t="s">
        <v>23</v>
      </c>
      <c r="H29" s="36" t="s">
        <v>5</v>
      </c>
      <c r="I29" s="21" t="s">
        <v>25</v>
      </c>
    </row>
    <row r="30" spans="1:9" x14ac:dyDescent="0.15">
      <c r="A30" s="16" t="s">
        <v>16</v>
      </c>
      <c r="B30" s="17" t="s">
        <v>7</v>
      </c>
      <c r="C30" s="18">
        <f t="shared" ref="C30:C37" si="3">$C$7</f>
        <v>134390</v>
      </c>
      <c r="D30" s="19">
        <v>1</v>
      </c>
      <c r="E30" s="57">
        <f t="shared" ref="E30:E37" si="4">E7</f>
        <v>6.5600000000000006E-2</v>
      </c>
      <c r="F30" s="57">
        <f>F7</f>
        <v>0.92789999999999995</v>
      </c>
      <c r="G30" s="74">
        <v>0.95</v>
      </c>
      <c r="H30" s="56">
        <f>$H7</f>
        <v>10119</v>
      </c>
      <c r="I30" s="41">
        <f>C30*D30*E30*F30*G30/H30</f>
        <v>0.76799426582863906</v>
      </c>
    </row>
    <row r="31" spans="1:9" ht="27" x14ac:dyDescent="0.15">
      <c r="A31" s="10"/>
      <c r="B31" s="8" t="s">
        <v>8</v>
      </c>
      <c r="C31" s="6">
        <f t="shared" si="3"/>
        <v>134390</v>
      </c>
      <c r="D31" s="7">
        <v>1</v>
      </c>
      <c r="E31" s="60">
        <f t="shared" si="4"/>
        <v>0.1366</v>
      </c>
      <c r="F31" s="60">
        <f>F8</f>
        <v>0.89129999999999998</v>
      </c>
      <c r="G31" s="75">
        <v>0.95</v>
      </c>
      <c r="H31" s="64">
        <f>$H8</f>
        <v>20811</v>
      </c>
      <c r="I31" s="41">
        <f t="shared" ref="I31:I37" si="5">C31*D31*E31*F31*G31/H31</f>
        <v>0.74691677931814904</v>
      </c>
    </row>
    <row r="32" spans="1:9" x14ac:dyDescent="0.15">
      <c r="A32" s="10"/>
      <c r="B32" s="5" t="s">
        <v>9</v>
      </c>
      <c r="C32" s="6">
        <f t="shared" si="3"/>
        <v>134390</v>
      </c>
      <c r="D32" s="7">
        <v>1</v>
      </c>
      <c r="E32" s="60">
        <f t="shared" si="4"/>
        <v>0.78680000000000005</v>
      </c>
      <c r="F32" s="60">
        <f>F9</f>
        <v>0.9516</v>
      </c>
      <c r="G32" s="75">
        <v>0.7</v>
      </c>
      <c r="H32" s="64">
        <f>$H9</f>
        <v>121438</v>
      </c>
      <c r="I32" s="41">
        <f t="shared" si="5"/>
        <v>0.58000157445148959</v>
      </c>
    </row>
    <row r="33" spans="1:9" ht="21" x14ac:dyDescent="0.15">
      <c r="A33" s="10"/>
      <c r="B33" s="9" t="s">
        <v>10</v>
      </c>
      <c r="C33" s="6">
        <f t="shared" si="3"/>
        <v>134390</v>
      </c>
      <c r="D33" s="7">
        <v>1</v>
      </c>
      <c r="E33" s="60">
        <f t="shared" si="4"/>
        <v>0</v>
      </c>
      <c r="F33" s="60"/>
      <c r="G33" s="27"/>
      <c r="H33" s="64"/>
      <c r="I33" s="41"/>
    </row>
    <row r="34" spans="1:9" x14ac:dyDescent="0.15">
      <c r="A34" s="10"/>
      <c r="B34" s="5" t="s">
        <v>11</v>
      </c>
      <c r="C34" s="6">
        <f t="shared" si="3"/>
        <v>134390</v>
      </c>
      <c r="D34" s="7">
        <v>1</v>
      </c>
      <c r="E34" s="60">
        <f t="shared" si="4"/>
        <v>1.5E-3</v>
      </c>
      <c r="F34" s="60">
        <f>F11</f>
        <v>0.98060000000000003</v>
      </c>
      <c r="G34" s="75">
        <v>0.9</v>
      </c>
      <c r="H34" s="64">
        <f>$H11</f>
        <v>229</v>
      </c>
      <c r="I34" s="41">
        <f t="shared" si="5"/>
        <v>0.77688570262008749</v>
      </c>
    </row>
    <row r="35" spans="1:9" ht="21" x14ac:dyDescent="0.15">
      <c r="A35" s="10"/>
      <c r="B35" s="9" t="s">
        <v>12</v>
      </c>
      <c r="C35" s="6">
        <f t="shared" si="3"/>
        <v>134390</v>
      </c>
      <c r="D35" s="7">
        <v>1</v>
      </c>
      <c r="E35" s="60">
        <f t="shared" si="4"/>
        <v>5.5999999999999999E-3</v>
      </c>
      <c r="F35" s="60">
        <f>F12</f>
        <v>0.89049999999999996</v>
      </c>
      <c r="G35" s="75">
        <v>0.9</v>
      </c>
      <c r="H35" s="64">
        <f>$H12</f>
        <v>897</v>
      </c>
      <c r="I35" s="41">
        <f t="shared" si="5"/>
        <v>0.67241744347826082</v>
      </c>
    </row>
    <row r="36" spans="1:9" x14ac:dyDescent="0.15">
      <c r="A36" s="10"/>
      <c r="B36" s="5" t="s">
        <v>13</v>
      </c>
      <c r="C36" s="6">
        <f t="shared" si="3"/>
        <v>134390</v>
      </c>
      <c r="D36" s="7">
        <v>1</v>
      </c>
      <c r="E36" s="60">
        <f t="shared" si="4"/>
        <v>0</v>
      </c>
      <c r="F36" s="60"/>
      <c r="G36" s="27"/>
      <c r="H36" s="64"/>
      <c r="I36" s="41"/>
    </row>
    <row r="37" spans="1:9" ht="14.25" thickBot="1" x14ac:dyDescent="0.2">
      <c r="A37" s="11"/>
      <c r="B37" s="12" t="s">
        <v>14</v>
      </c>
      <c r="C37" s="13">
        <f t="shared" si="3"/>
        <v>134390</v>
      </c>
      <c r="D37" s="22">
        <v>1</v>
      </c>
      <c r="E37" s="61">
        <f t="shared" si="4"/>
        <v>3.8999999999999998E-3</v>
      </c>
      <c r="F37" s="61">
        <f>F14</f>
        <v>0.96789999999999998</v>
      </c>
      <c r="G37" s="76">
        <v>0.85</v>
      </c>
      <c r="H37" s="65">
        <f>$H14</f>
        <v>604</v>
      </c>
      <c r="I37" s="42">
        <f t="shared" si="5"/>
        <v>0.71391094124999999</v>
      </c>
    </row>
    <row r="38" spans="1:9" x14ac:dyDescent="0.15">
      <c r="E38" s="43"/>
      <c r="F38" s="43"/>
      <c r="G38" s="40"/>
      <c r="H38" s="43"/>
    </row>
    <row r="39" spans="1:9" ht="14.25" thickBot="1" x14ac:dyDescent="0.2">
      <c r="A39" s="4" t="s">
        <v>20</v>
      </c>
      <c r="C39" s="2" t="s">
        <v>26</v>
      </c>
      <c r="D39" s="2" t="s">
        <v>27</v>
      </c>
      <c r="E39" s="62" t="s">
        <v>28</v>
      </c>
      <c r="F39" s="62" t="s">
        <v>29</v>
      </c>
      <c r="G39" s="2" t="s">
        <v>33</v>
      </c>
      <c r="H39" s="62" t="s">
        <v>30</v>
      </c>
      <c r="I39" s="44" t="s">
        <v>32</v>
      </c>
    </row>
    <row r="40" spans="1:9" ht="14.25" thickBot="1" x14ac:dyDescent="0.2">
      <c r="A40" s="14"/>
      <c r="B40" s="20" t="s">
        <v>0</v>
      </c>
      <c r="C40" s="20" t="s">
        <v>1</v>
      </c>
      <c r="D40" s="20" t="s">
        <v>2</v>
      </c>
      <c r="E40" s="67" t="s">
        <v>3</v>
      </c>
      <c r="F40" s="63" t="s">
        <v>4</v>
      </c>
      <c r="G40" s="15" t="s">
        <v>23</v>
      </c>
      <c r="H40" s="66" t="s">
        <v>5</v>
      </c>
      <c r="I40" s="21" t="s">
        <v>25</v>
      </c>
    </row>
    <row r="41" spans="1:9" x14ac:dyDescent="0.15">
      <c r="A41" s="16" t="s">
        <v>16</v>
      </c>
      <c r="B41" s="17" t="s">
        <v>7</v>
      </c>
      <c r="C41" s="18">
        <f t="shared" ref="C41:C48" si="6">$C$7</f>
        <v>134390</v>
      </c>
      <c r="D41" s="19">
        <v>1</v>
      </c>
      <c r="E41" s="57">
        <f t="shared" ref="E41:E48" si="7">E18</f>
        <v>6.5600000000000006E-2</v>
      </c>
      <c r="F41" s="57">
        <f>F18</f>
        <v>7.2100000000000053E-2</v>
      </c>
      <c r="G41" s="74">
        <v>1</v>
      </c>
      <c r="H41" s="56">
        <f>$H18</f>
        <v>12102</v>
      </c>
      <c r="I41" s="41">
        <f t="shared" ref="I41:I48" si="8">C41*D41*E41*F41*G41/H41</f>
        <v>5.2522925665179354E-2</v>
      </c>
    </row>
    <row r="42" spans="1:9" ht="27" x14ac:dyDescent="0.15">
      <c r="A42" s="10"/>
      <c r="B42" s="8" t="s">
        <v>8</v>
      </c>
      <c r="C42" s="6">
        <f t="shared" si="6"/>
        <v>134390</v>
      </c>
      <c r="D42" s="7">
        <v>1</v>
      </c>
      <c r="E42" s="60">
        <f t="shared" si="7"/>
        <v>0.1366</v>
      </c>
      <c r="F42" s="60">
        <f>F19</f>
        <v>0.10870000000000002</v>
      </c>
      <c r="G42" s="75">
        <v>1</v>
      </c>
      <c r="H42" s="64">
        <f>$H19</f>
        <v>26826</v>
      </c>
      <c r="I42" s="41">
        <f t="shared" si="8"/>
        <v>7.4386012219488568E-2</v>
      </c>
    </row>
    <row r="43" spans="1:9" x14ac:dyDescent="0.15">
      <c r="A43" s="10"/>
      <c r="B43" s="5" t="s">
        <v>9</v>
      </c>
      <c r="C43" s="6">
        <f t="shared" si="6"/>
        <v>134390</v>
      </c>
      <c r="D43" s="7">
        <v>1</v>
      </c>
      <c r="E43" s="60">
        <f t="shared" si="7"/>
        <v>0.78680000000000005</v>
      </c>
      <c r="F43" s="60">
        <f>F20</f>
        <v>4.8399999999999999E-2</v>
      </c>
      <c r="G43" s="75">
        <v>0.85</v>
      </c>
      <c r="H43" s="64">
        <f>$H20</f>
        <v>153000</v>
      </c>
      <c r="I43" s="41">
        <f t="shared" si="8"/>
        <v>2.8431787315555561E-2</v>
      </c>
    </row>
    <row r="44" spans="1:9" ht="21" x14ac:dyDescent="0.15">
      <c r="A44" s="10"/>
      <c r="B44" s="9" t="s">
        <v>10</v>
      </c>
      <c r="C44" s="6">
        <f t="shared" si="6"/>
        <v>134390</v>
      </c>
      <c r="D44" s="7">
        <v>1</v>
      </c>
      <c r="E44" s="60">
        <f t="shared" si="7"/>
        <v>0</v>
      </c>
      <c r="F44" s="60"/>
      <c r="G44" s="27"/>
      <c r="H44" s="64"/>
      <c r="I44" s="41"/>
    </row>
    <row r="45" spans="1:9" x14ac:dyDescent="0.15">
      <c r="A45" s="10"/>
      <c r="B45" s="5" t="s">
        <v>11</v>
      </c>
      <c r="C45" s="6">
        <f t="shared" si="6"/>
        <v>134390</v>
      </c>
      <c r="D45" s="7">
        <v>1</v>
      </c>
      <c r="E45" s="60">
        <f t="shared" si="7"/>
        <v>1.5E-3</v>
      </c>
      <c r="F45" s="60">
        <f>F22</f>
        <v>1.9399999999999973E-2</v>
      </c>
      <c r="G45" s="75">
        <v>1</v>
      </c>
      <c r="H45" s="64">
        <f>$H22</f>
        <v>229</v>
      </c>
      <c r="I45" s="41">
        <f t="shared" si="8"/>
        <v>1.7077506550218318E-2</v>
      </c>
    </row>
    <row r="46" spans="1:9" ht="21" x14ac:dyDescent="0.15">
      <c r="A46" s="10"/>
      <c r="B46" s="9" t="s">
        <v>12</v>
      </c>
      <c r="C46" s="6">
        <f t="shared" si="6"/>
        <v>134390</v>
      </c>
      <c r="D46" s="7">
        <v>1</v>
      </c>
      <c r="E46" s="60">
        <f t="shared" si="7"/>
        <v>5.5999999999999999E-3</v>
      </c>
      <c r="F46" s="60">
        <f>F23</f>
        <v>0.10950000000000004</v>
      </c>
      <c r="G46" s="75">
        <v>0.85</v>
      </c>
      <c r="H46" s="64">
        <f>$H23</f>
        <v>839</v>
      </c>
      <c r="I46" s="41">
        <f t="shared" si="8"/>
        <v>8.3488385935637677E-2</v>
      </c>
    </row>
    <row r="47" spans="1:9" x14ac:dyDescent="0.15">
      <c r="A47" s="10"/>
      <c r="B47" s="5" t="s">
        <v>13</v>
      </c>
      <c r="C47" s="6">
        <f t="shared" si="6"/>
        <v>134390</v>
      </c>
      <c r="D47" s="7">
        <v>1</v>
      </c>
      <c r="E47" s="60">
        <f t="shared" si="7"/>
        <v>0</v>
      </c>
      <c r="F47" s="60"/>
      <c r="G47" s="27"/>
      <c r="H47" s="64"/>
      <c r="I47" s="41"/>
    </row>
    <row r="48" spans="1:9" ht="14.25" thickBot="1" x14ac:dyDescent="0.2">
      <c r="A48" s="11"/>
      <c r="B48" s="12" t="s">
        <v>14</v>
      </c>
      <c r="C48" s="13">
        <f t="shared" si="6"/>
        <v>134390</v>
      </c>
      <c r="D48" s="22">
        <v>1</v>
      </c>
      <c r="E48" s="61">
        <f t="shared" si="7"/>
        <v>3.8999999999999998E-3</v>
      </c>
      <c r="F48" s="61">
        <f>F25</f>
        <v>3.2100000000000017E-2</v>
      </c>
      <c r="G48" s="76">
        <v>1</v>
      </c>
      <c r="H48" s="65">
        <f>$H25</f>
        <v>444</v>
      </c>
      <c r="I48" s="42">
        <f t="shared" si="8"/>
        <v>3.7892531756756775E-2</v>
      </c>
    </row>
    <row r="50" spans="1:9" x14ac:dyDescent="0.15">
      <c r="A50" s="40"/>
      <c r="B50" s="40"/>
      <c r="C50" s="45"/>
      <c r="D50" s="45"/>
      <c r="E50" s="40"/>
      <c r="F50" s="40"/>
      <c r="G50" s="45"/>
      <c r="H50" s="45"/>
      <c r="I50" s="46"/>
    </row>
    <row r="51" spans="1:9" x14ac:dyDescent="0.15">
      <c r="A51" s="40"/>
      <c r="B51" s="40"/>
      <c r="C51" s="45"/>
      <c r="D51" s="45"/>
      <c r="E51" s="40"/>
      <c r="F51" s="40"/>
      <c r="G51" s="40"/>
      <c r="H51" s="45"/>
      <c r="I51" s="45"/>
    </row>
    <row r="52" spans="1:9" x14ac:dyDescent="0.15">
      <c r="A52" s="40"/>
      <c r="B52" s="40"/>
      <c r="C52" s="47"/>
      <c r="D52" s="48"/>
      <c r="E52" s="40"/>
      <c r="F52" s="40"/>
      <c r="G52" s="49"/>
      <c r="H52" s="47"/>
      <c r="I52" s="51"/>
    </row>
  </sheetData>
  <sheetProtection sheet="1" objects="1" scenarios="1"/>
  <mergeCells count="4">
    <mergeCell ref="A27:B27"/>
    <mergeCell ref="A4:B4"/>
    <mergeCell ref="A1:H1"/>
    <mergeCell ref="A2:H2"/>
  </mergeCells>
  <phoneticPr fontId="2"/>
  <pageMargins left="0.46" right="0.32" top="0.86" bottom="0.36" header="0.3" footer="0.24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topLeftCell="A25" workbookViewId="0">
      <selection activeCell="A2" sqref="A2"/>
    </sheetView>
  </sheetViews>
  <sheetFormatPr defaultRowHeight="13.5" x14ac:dyDescent="0.15"/>
  <cols>
    <col min="1" max="1" width="9" style="1"/>
    <col min="2" max="2" width="18.625" style="1" customWidth="1"/>
    <col min="3" max="9" width="12.625" style="1" customWidth="1"/>
    <col min="10" max="16384" width="9" style="1"/>
  </cols>
  <sheetData>
    <row r="1" spans="1:9" ht="17.25" x14ac:dyDescent="0.15">
      <c r="A1" s="183" t="str">
        <f>'H31算定係数  '!A1:N1</f>
        <v>平成31年度算定係数一覧表（暫定値）</v>
      </c>
      <c r="B1" s="183"/>
      <c r="C1" s="183"/>
      <c r="D1" s="183"/>
      <c r="E1" s="183"/>
      <c r="F1" s="183"/>
      <c r="G1" s="183"/>
      <c r="H1" s="183"/>
      <c r="I1" s="100"/>
    </row>
    <row r="2" spans="1:9" ht="14.25" x14ac:dyDescent="0.15">
      <c r="A2" s="184" t="s">
        <v>39</v>
      </c>
      <c r="B2" s="184"/>
      <c r="C2" s="184"/>
      <c r="D2" s="184"/>
      <c r="E2" s="184"/>
      <c r="F2" s="184"/>
      <c r="G2" s="184"/>
      <c r="H2" s="184"/>
      <c r="I2" s="100"/>
    </row>
    <row r="3" spans="1:9" x14ac:dyDescent="0.15">
      <c r="A3" s="100"/>
      <c r="B3" s="100"/>
      <c r="C3" s="100"/>
      <c r="D3" s="100"/>
      <c r="E3" s="101"/>
      <c r="F3" s="100"/>
      <c r="G3" s="100"/>
      <c r="H3" s="100"/>
      <c r="I3" s="100"/>
    </row>
    <row r="4" spans="1:9" x14ac:dyDescent="0.15">
      <c r="A4" s="182" t="s">
        <v>6</v>
      </c>
      <c r="B4" s="182"/>
      <c r="C4" s="100"/>
      <c r="D4" s="100"/>
      <c r="E4" s="100"/>
      <c r="F4" s="100"/>
      <c r="G4" s="100"/>
      <c r="H4" s="100"/>
      <c r="I4" s="100"/>
    </row>
    <row r="5" spans="1:9" ht="14.25" thickBot="1" x14ac:dyDescent="0.2">
      <c r="A5" s="102" t="s">
        <v>18</v>
      </c>
      <c r="B5" s="103"/>
      <c r="C5" s="104" t="s">
        <v>26</v>
      </c>
      <c r="D5" s="104" t="s">
        <v>27</v>
      </c>
      <c r="E5" s="104" t="s">
        <v>28</v>
      </c>
      <c r="F5" s="104" t="s">
        <v>29</v>
      </c>
      <c r="G5" s="100"/>
      <c r="H5" s="104" t="s">
        <v>30</v>
      </c>
      <c r="I5" s="105" t="s">
        <v>31</v>
      </c>
    </row>
    <row r="6" spans="1:9" ht="14.25" thickBot="1" x14ac:dyDescent="0.2">
      <c r="A6" s="106"/>
      <c r="B6" s="107" t="s">
        <v>0</v>
      </c>
      <c r="C6" s="107" t="s">
        <v>1</v>
      </c>
      <c r="D6" s="107" t="s">
        <v>2</v>
      </c>
      <c r="E6" s="107" t="s">
        <v>3</v>
      </c>
      <c r="F6" s="107" t="s">
        <v>4</v>
      </c>
      <c r="G6" s="108"/>
      <c r="H6" s="107" t="s">
        <v>5</v>
      </c>
      <c r="I6" s="109" t="s">
        <v>24</v>
      </c>
    </row>
    <row r="7" spans="1:9" x14ac:dyDescent="0.15">
      <c r="A7" s="110" t="s">
        <v>16</v>
      </c>
      <c r="B7" s="111" t="s">
        <v>7</v>
      </c>
      <c r="C7" s="68">
        <v>290000</v>
      </c>
      <c r="D7" s="69">
        <v>1</v>
      </c>
      <c r="E7" s="69">
        <v>4.0800000000000003E-2</v>
      </c>
      <c r="F7" s="69">
        <v>0.92530000000000001</v>
      </c>
      <c r="G7" s="111"/>
      <c r="H7" s="68">
        <v>22139</v>
      </c>
      <c r="I7" s="112">
        <f>C7*D7*E7*F7/H7</f>
        <v>0.4945187045485343</v>
      </c>
    </row>
    <row r="8" spans="1:9" ht="27" x14ac:dyDescent="0.15">
      <c r="A8" s="113"/>
      <c r="B8" s="114" t="s">
        <v>8</v>
      </c>
      <c r="C8" s="115">
        <f>$C$7</f>
        <v>290000</v>
      </c>
      <c r="D8" s="82">
        <f>$D$7</f>
        <v>1</v>
      </c>
      <c r="E8" s="70">
        <v>0.93430000000000002</v>
      </c>
      <c r="F8" s="70">
        <v>0.86350000000000005</v>
      </c>
      <c r="G8" s="116"/>
      <c r="H8" s="72">
        <v>510946</v>
      </c>
      <c r="I8" s="117">
        <f>C8*D8*E8*F8/H8</f>
        <v>0.45790109815910102</v>
      </c>
    </row>
    <row r="9" spans="1:9" x14ac:dyDescent="0.15">
      <c r="A9" s="113"/>
      <c r="B9" s="116" t="s">
        <v>9</v>
      </c>
      <c r="C9" s="115">
        <f>$C$7</f>
        <v>290000</v>
      </c>
      <c r="D9" s="82">
        <f>$D$7</f>
        <v>1</v>
      </c>
      <c r="E9" s="70">
        <v>2.4899999999999999E-2</v>
      </c>
      <c r="F9" s="70">
        <v>0.94869999999999999</v>
      </c>
      <c r="G9" s="116"/>
      <c r="H9" s="72">
        <v>13518</v>
      </c>
      <c r="I9" s="117">
        <f>C9*D9*E9*F9/H9</f>
        <v>0.50677339103417662</v>
      </c>
    </row>
    <row r="10" spans="1:9" ht="21" x14ac:dyDescent="0.15">
      <c r="A10" s="113"/>
      <c r="B10" s="118" t="s">
        <v>10</v>
      </c>
      <c r="C10" s="115"/>
      <c r="D10" s="82"/>
      <c r="E10" s="82"/>
      <c r="F10" s="82"/>
      <c r="G10" s="116"/>
      <c r="H10" s="115"/>
      <c r="I10" s="117"/>
    </row>
    <row r="11" spans="1:9" x14ac:dyDescent="0.15">
      <c r="A11" s="113"/>
      <c r="B11" s="116" t="s">
        <v>11</v>
      </c>
      <c r="C11" s="115"/>
      <c r="D11" s="82"/>
      <c r="E11" s="82"/>
      <c r="F11" s="82"/>
      <c r="G11" s="116"/>
      <c r="H11" s="115"/>
      <c r="I11" s="117"/>
    </row>
    <row r="12" spans="1:9" ht="21" x14ac:dyDescent="0.15">
      <c r="A12" s="113"/>
      <c r="B12" s="118" t="s">
        <v>12</v>
      </c>
      <c r="C12" s="115"/>
      <c r="D12" s="82"/>
      <c r="E12" s="82"/>
      <c r="F12" s="82"/>
      <c r="G12" s="116"/>
      <c r="H12" s="115"/>
      <c r="I12" s="117"/>
    </row>
    <row r="13" spans="1:9" x14ac:dyDescent="0.15">
      <c r="A13" s="113"/>
      <c r="B13" s="116" t="s">
        <v>13</v>
      </c>
      <c r="C13" s="115"/>
      <c r="D13" s="82"/>
      <c r="E13" s="82"/>
      <c r="F13" s="82"/>
      <c r="G13" s="116"/>
      <c r="H13" s="115"/>
      <c r="I13" s="117"/>
    </row>
    <row r="14" spans="1:9" ht="14.25" thickBot="1" x14ac:dyDescent="0.2">
      <c r="A14" s="119"/>
      <c r="B14" s="120" t="s">
        <v>14</v>
      </c>
      <c r="C14" s="121"/>
      <c r="D14" s="83"/>
      <c r="E14" s="83"/>
      <c r="F14" s="83"/>
      <c r="G14" s="120"/>
      <c r="H14" s="121"/>
      <c r="I14" s="122"/>
    </row>
    <row r="15" spans="1:9" x14ac:dyDescent="0.15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9" ht="14.25" thickBot="1" x14ac:dyDescent="0.2">
      <c r="A16" s="102" t="s">
        <v>20</v>
      </c>
      <c r="B16" s="100"/>
      <c r="C16" s="104" t="s">
        <v>26</v>
      </c>
      <c r="D16" s="104" t="s">
        <v>27</v>
      </c>
      <c r="E16" s="104" t="s">
        <v>28</v>
      </c>
      <c r="F16" s="104" t="s">
        <v>29</v>
      </c>
      <c r="G16" s="100"/>
      <c r="H16" s="104" t="s">
        <v>30</v>
      </c>
      <c r="I16" s="105" t="s">
        <v>31</v>
      </c>
    </row>
    <row r="17" spans="1:9" ht="14.25" thickBot="1" x14ac:dyDescent="0.2">
      <c r="A17" s="106"/>
      <c r="B17" s="107" t="s">
        <v>0</v>
      </c>
      <c r="C17" s="107" t="s">
        <v>1</v>
      </c>
      <c r="D17" s="107" t="s">
        <v>2</v>
      </c>
      <c r="E17" s="107" t="s">
        <v>3</v>
      </c>
      <c r="F17" s="107" t="s">
        <v>4</v>
      </c>
      <c r="G17" s="108"/>
      <c r="H17" s="107" t="s">
        <v>5</v>
      </c>
      <c r="I17" s="109" t="s">
        <v>24</v>
      </c>
    </row>
    <row r="18" spans="1:9" x14ac:dyDescent="0.15">
      <c r="A18" s="110" t="s">
        <v>16</v>
      </c>
      <c r="B18" s="111" t="s">
        <v>7</v>
      </c>
      <c r="C18" s="123">
        <f>$C$7</f>
        <v>290000</v>
      </c>
      <c r="D18" s="124">
        <f>$D$7</f>
        <v>1</v>
      </c>
      <c r="E18" s="124">
        <f>E7</f>
        <v>4.0800000000000003E-2</v>
      </c>
      <c r="F18" s="79">
        <f>1-F7</f>
        <v>7.4699999999999989E-2</v>
      </c>
      <c r="G18" s="111"/>
      <c r="H18" s="68">
        <v>24770</v>
      </c>
      <c r="I18" s="112">
        <f>C18*D18*E18*F18/H18</f>
        <v>3.5682293096487676E-2</v>
      </c>
    </row>
    <row r="19" spans="1:9" ht="27" x14ac:dyDescent="0.15">
      <c r="A19" s="113"/>
      <c r="B19" s="114" t="s">
        <v>8</v>
      </c>
      <c r="C19" s="115">
        <f>$C$7</f>
        <v>290000</v>
      </c>
      <c r="D19" s="82">
        <f>$D$7</f>
        <v>1</v>
      </c>
      <c r="E19" s="82">
        <f>E8</f>
        <v>0.93430000000000002</v>
      </c>
      <c r="F19" s="80">
        <f>1-F8</f>
        <v>0.13649999999999995</v>
      </c>
      <c r="G19" s="116"/>
      <c r="H19" s="72">
        <v>582141</v>
      </c>
      <c r="I19" s="117">
        <f>C19*D19*E19*F19/H19</f>
        <v>6.3531456296670369E-2</v>
      </c>
    </row>
    <row r="20" spans="1:9" x14ac:dyDescent="0.15">
      <c r="A20" s="113"/>
      <c r="B20" s="116" t="s">
        <v>9</v>
      </c>
      <c r="C20" s="115">
        <f>$C$7</f>
        <v>290000</v>
      </c>
      <c r="D20" s="82">
        <f>$D$7</f>
        <v>1</v>
      </c>
      <c r="E20" s="82">
        <f>E9</f>
        <v>2.4899999999999999E-2</v>
      </c>
      <c r="F20" s="80">
        <f>1-F9</f>
        <v>5.1300000000000012E-2</v>
      </c>
      <c r="G20" s="116"/>
      <c r="H20" s="72">
        <v>16092</v>
      </c>
      <c r="I20" s="117">
        <f>C20*D20*E20*F20/H20</f>
        <v>2.3019966442953028E-2</v>
      </c>
    </row>
    <row r="21" spans="1:9" ht="21" x14ac:dyDescent="0.15">
      <c r="A21" s="113"/>
      <c r="B21" s="118" t="s">
        <v>10</v>
      </c>
      <c r="C21" s="115"/>
      <c r="D21" s="82"/>
      <c r="E21" s="82"/>
      <c r="F21" s="82"/>
      <c r="G21" s="116"/>
      <c r="H21" s="115"/>
      <c r="I21" s="117"/>
    </row>
    <row r="22" spans="1:9" x14ac:dyDescent="0.15">
      <c r="A22" s="113"/>
      <c r="B22" s="116" t="s">
        <v>11</v>
      </c>
      <c r="C22" s="115"/>
      <c r="D22" s="82"/>
      <c r="E22" s="82"/>
      <c r="F22" s="82"/>
      <c r="G22" s="116"/>
      <c r="H22" s="115"/>
      <c r="I22" s="117"/>
    </row>
    <row r="23" spans="1:9" ht="21" x14ac:dyDescent="0.15">
      <c r="A23" s="113"/>
      <c r="B23" s="118" t="s">
        <v>12</v>
      </c>
      <c r="C23" s="115"/>
      <c r="D23" s="82"/>
      <c r="E23" s="82"/>
      <c r="F23" s="82"/>
      <c r="G23" s="116"/>
      <c r="H23" s="115"/>
      <c r="I23" s="117"/>
    </row>
    <row r="24" spans="1:9" x14ac:dyDescent="0.15">
      <c r="A24" s="113"/>
      <c r="B24" s="116" t="s">
        <v>13</v>
      </c>
      <c r="C24" s="115"/>
      <c r="D24" s="82"/>
      <c r="E24" s="82"/>
      <c r="F24" s="82"/>
      <c r="G24" s="116"/>
      <c r="H24" s="115"/>
      <c r="I24" s="117"/>
    </row>
    <row r="25" spans="1:9" ht="14.25" thickBot="1" x14ac:dyDescent="0.2">
      <c r="A25" s="119"/>
      <c r="B25" s="120" t="s">
        <v>14</v>
      </c>
      <c r="C25" s="121"/>
      <c r="D25" s="83"/>
      <c r="E25" s="83"/>
      <c r="F25" s="83"/>
      <c r="G25" s="120"/>
      <c r="H25" s="121"/>
      <c r="I25" s="122"/>
    </row>
    <row r="26" spans="1:9" x14ac:dyDescent="0.15">
      <c r="A26" s="100"/>
      <c r="B26" s="100"/>
      <c r="C26" s="100"/>
      <c r="D26" s="100"/>
      <c r="E26" s="100"/>
      <c r="F26" s="100"/>
      <c r="G26" s="100"/>
      <c r="H26" s="100"/>
      <c r="I26" s="100"/>
    </row>
    <row r="27" spans="1:9" x14ac:dyDescent="0.15">
      <c r="A27" s="181" t="s">
        <v>22</v>
      </c>
      <c r="B27" s="181"/>
      <c r="C27" s="100"/>
      <c r="D27" s="100"/>
      <c r="E27" s="100"/>
      <c r="F27" s="100"/>
      <c r="G27" s="100"/>
      <c r="H27" s="100"/>
      <c r="I27" s="100"/>
    </row>
    <row r="28" spans="1:9" ht="14.25" thickBot="1" x14ac:dyDescent="0.2">
      <c r="A28" s="102" t="s">
        <v>18</v>
      </c>
      <c r="B28" s="103"/>
      <c r="C28" s="104" t="s">
        <v>26</v>
      </c>
      <c r="D28" s="104" t="s">
        <v>27</v>
      </c>
      <c r="E28" s="104" t="s">
        <v>28</v>
      </c>
      <c r="F28" s="104" t="s">
        <v>29</v>
      </c>
      <c r="G28" s="104" t="s">
        <v>33</v>
      </c>
      <c r="H28" s="104" t="s">
        <v>30</v>
      </c>
      <c r="I28" s="105" t="s">
        <v>32</v>
      </c>
    </row>
    <row r="29" spans="1:9" ht="14.25" thickBot="1" x14ac:dyDescent="0.2">
      <c r="A29" s="106"/>
      <c r="B29" s="107" t="s">
        <v>0</v>
      </c>
      <c r="C29" s="107" t="s">
        <v>1</v>
      </c>
      <c r="D29" s="107" t="s">
        <v>2</v>
      </c>
      <c r="E29" s="107" t="s">
        <v>3</v>
      </c>
      <c r="F29" s="125" t="s">
        <v>4</v>
      </c>
      <c r="G29" s="108" t="s">
        <v>23</v>
      </c>
      <c r="H29" s="126" t="s">
        <v>5</v>
      </c>
      <c r="I29" s="109" t="s">
        <v>25</v>
      </c>
    </row>
    <row r="30" spans="1:9" x14ac:dyDescent="0.15">
      <c r="A30" s="110" t="s">
        <v>16</v>
      </c>
      <c r="B30" s="111" t="s">
        <v>7</v>
      </c>
      <c r="C30" s="123">
        <f>$C$7</f>
        <v>290000</v>
      </c>
      <c r="D30" s="124">
        <f>$D$7</f>
        <v>1</v>
      </c>
      <c r="E30" s="124">
        <f>$E$7</f>
        <v>4.0800000000000003E-2</v>
      </c>
      <c r="F30" s="124">
        <f>F7</f>
        <v>0.92530000000000001</v>
      </c>
      <c r="G30" s="74">
        <v>0.95</v>
      </c>
      <c r="H30" s="123">
        <f>$H7</f>
        <v>22139</v>
      </c>
      <c r="I30" s="127">
        <f>C30*D30*E30*F30*G30/H30</f>
        <v>0.46979276932110758</v>
      </c>
    </row>
    <row r="31" spans="1:9" ht="27" x14ac:dyDescent="0.15">
      <c r="A31" s="113"/>
      <c r="B31" s="114" t="s">
        <v>8</v>
      </c>
      <c r="C31" s="115">
        <f>$C$7</f>
        <v>290000</v>
      </c>
      <c r="D31" s="82">
        <f>$D$7</f>
        <v>1</v>
      </c>
      <c r="E31" s="82">
        <f>$E$8</f>
        <v>0.93430000000000002</v>
      </c>
      <c r="F31" s="82">
        <f>F8</f>
        <v>0.86350000000000005</v>
      </c>
      <c r="G31" s="75">
        <v>0.9</v>
      </c>
      <c r="H31" s="115">
        <f>$H8</f>
        <v>510946</v>
      </c>
      <c r="I31" s="127">
        <f>C31*D31*E31*F31*G31/H31</f>
        <v>0.41211098834319088</v>
      </c>
    </row>
    <row r="32" spans="1:9" x14ac:dyDescent="0.15">
      <c r="A32" s="113"/>
      <c r="B32" s="116" t="s">
        <v>9</v>
      </c>
      <c r="C32" s="115">
        <f>$C$7</f>
        <v>290000</v>
      </c>
      <c r="D32" s="82">
        <f>$D$7</f>
        <v>1</v>
      </c>
      <c r="E32" s="82">
        <f>$E$9</f>
        <v>2.4899999999999999E-2</v>
      </c>
      <c r="F32" s="82">
        <f>F9</f>
        <v>0.94869999999999999</v>
      </c>
      <c r="G32" s="75">
        <v>0.85</v>
      </c>
      <c r="H32" s="115">
        <f>$H9</f>
        <v>13518</v>
      </c>
      <c r="I32" s="127">
        <f>C32*D32*E32*F32*G32/H32</f>
        <v>0.43075738237905009</v>
      </c>
    </row>
    <row r="33" spans="1:9" ht="21" x14ac:dyDescent="0.15">
      <c r="A33" s="113"/>
      <c r="B33" s="118" t="s">
        <v>10</v>
      </c>
      <c r="C33" s="115"/>
      <c r="D33" s="82"/>
      <c r="E33" s="82"/>
      <c r="F33" s="128"/>
      <c r="G33" s="129"/>
      <c r="H33" s="130"/>
      <c r="I33" s="127"/>
    </row>
    <row r="34" spans="1:9" x14ac:dyDescent="0.15">
      <c r="A34" s="113"/>
      <c r="B34" s="116" t="s">
        <v>11</v>
      </c>
      <c r="C34" s="115"/>
      <c r="D34" s="82"/>
      <c r="E34" s="82"/>
      <c r="F34" s="128"/>
      <c r="G34" s="129"/>
      <c r="H34" s="130"/>
      <c r="I34" s="127"/>
    </row>
    <row r="35" spans="1:9" ht="21" x14ac:dyDescent="0.15">
      <c r="A35" s="113"/>
      <c r="B35" s="118" t="s">
        <v>12</v>
      </c>
      <c r="C35" s="115"/>
      <c r="D35" s="82"/>
      <c r="E35" s="82"/>
      <c r="F35" s="128"/>
      <c r="G35" s="129"/>
      <c r="H35" s="130"/>
      <c r="I35" s="127"/>
    </row>
    <row r="36" spans="1:9" x14ac:dyDescent="0.15">
      <c r="A36" s="113"/>
      <c r="B36" s="116" t="s">
        <v>13</v>
      </c>
      <c r="C36" s="115"/>
      <c r="D36" s="82"/>
      <c r="E36" s="82"/>
      <c r="F36" s="128"/>
      <c r="G36" s="129"/>
      <c r="H36" s="130"/>
      <c r="I36" s="127"/>
    </row>
    <row r="37" spans="1:9" ht="14.25" thickBot="1" x14ac:dyDescent="0.2">
      <c r="A37" s="119"/>
      <c r="B37" s="120" t="s">
        <v>14</v>
      </c>
      <c r="C37" s="121"/>
      <c r="D37" s="83"/>
      <c r="E37" s="83"/>
      <c r="F37" s="131"/>
      <c r="G37" s="132"/>
      <c r="H37" s="133"/>
      <c r="I37" s="134"/>
    </row>
    <row r="38" spans="1:9" x14ac:dyDescent="0.15">
      <c r="A38" s="100"/>
      <c r="B38" s="100"/>
      <c r="C38" s="100"/>
      <c r="D38" s="100"/>
      <c r="E38" s="100"/>
      <c r="F38" s="100"/>
      <c r="G38" s="135"/>
      <c r="H38" s="100"/>
      <c r="I38" s="100"/>
    </row>
    <row r="39" spans="1:9" ht="14.25" thickBot="1" x14ac:dyDescent="0.2">
      <c r="A39" s="102" t="s">
        <v>20</v>
      </c>
      <c r="B39" s="100"/>
      <c r="C39" s="104" t="s">
        <v>26</v>
      </c>
      <c r="D39" s="104" t="s">
        <v>27</v>
      </c>
      <c r="E39" s="104" t="s">
        <v>28</v>
      </c>
      <c r="F39" s="104" t="s">
        <v>29</v>
      </c>
      <c r="G39" s="104" t="s">
        <v>33</v>
      </c>
      <c r="H39" s="104" t="s">
        <v>30</v>
      </c>
      <c r="I39" s="105" t="s">
        <v>32</v>
      </c>
    </row>
    <row r="40" spans="1:9" ht="14.25" thickBot="1" x14ac:dyDescent="0.2">
      <c r="A40" s="106"/>
      <c r="B40" s="107" t="s">
        <v>0</v>
      </c>
      <c r="C40" s="107" t="s">
        <v>1</v>
      </c>
      <c r="D40" s="107" t="s">
        <v>2</v>
      </c>
      <c r="E40" s="107" t="s">
        <v>3</v>
      </c>
      <c r="F40" s="125" t="s">
        <v>4</v>
      </c>
      <c r="G40" s="108" t="s">
        <v>23</v>
      </c>
      <c r="H40" s="126" t="s">
        <v>5</v>
      </c>
      <c r="I40" s="109" t="s">
        <v>25</v>
      </c>
    </row>
    <row r="41" spans="1:9" x14ac:dyDescent="0.15">
      <c r="A41" s="110" t="s">
        <v>16</v>
      </c>
      <c r="B41" s="111" t="s">
        <v>7</v>
      </c>
      <c r="C41" s="123">
        <f>$C$7</f>
        <v>290000</v>
      </c>
      <c r="D41" s="124">
        <f>$D$7</f>
        <v>1</v>
      </c>
      <c r="E41" s="124">
        <f>$E$7</f>
        <v>4.0800000000000003E-2</v>
      </c>
      <c r="F41" s="124">
        <f>F18</f>
        <v>7.4699999999999989E-2</v>
      </c>
      <c r="G41" s="74">
        <v>1</v>
      </c>
      <c r="H41" s="123">
        <f>$H18</f>
        <v>24770</v>
      </c>
      <c r="I41" s="127">
        <f>C41*D41*E41*F41*G41/H41</f>
        <v>3.5682293096487676E-2</v>
      </c>
    </row>
    <row r="42" spans="1:9" ht="27" x14ac:dyDescent="0.15">
      <c r="A42" s="113"/>
      <c r="B42" s="114" t="s">
        <v>8</v>
      </c>
      <c r="C42" s="115">
        <f>$C$7</f>
        <v>290000</v>
      </c>
      <c r="D42" s="82">
        <f>$D$7</f>
        <v>1</v>
      </c>
      <c r="E42" s="82">
        <f>$E$8</f>
        <v>0.93430000000000002</v>
      </c>
      <c r="F42" s="82">
        <f>F19</f>
        <v>0.13649999999999995</v>
      </c>
      <c r="G42" s="75">
        <v>0.95</v>
      </c>
      <c r="H42" s="115">
        <f>$H19</f>
        <v>582141</v>
      </c>
      <c r="I42" s="127">
        <f>C42*D42*E42*F42*G42/H42</f>
        <v>6.0354883481836846E-2</v>
      </c>
    </row>
    <row r="43" spans="1:9" x14ac:dyDescent="0.15">
      <c r="A43" s="113"/>
      <c r="B43" s="116" t="s">
        <v>9</v>
      </c>
      <c r="C43" s="115">
        <f>$C$7</f>
        <v>290000</v>
      </c>
      <c r="D43" s="82">
        <f>$D$7</f>
        <v>1</v>
      </c>
      <c r="E43" s="82">
        <f>$E$9</f>
        <v>2.4899999999999999E-2</v>
      </c>
      <c r="F43" s="82">
        <f>F20</f>
        <v>5.1300000000000012E-2</v>
      </c>
      <c r="G43" s="75">
        <v>1</v>
      </c>
      <c r="H43" s="115">
        <f>$H20</f>
        <v>16092</v>
      </c>
      <c r="I43" s="127">
        <f>C43*D43*E43*F43*G43/H43</f>
        <v>2.3019966442953028E-2</v>
      </c>
    </row>
    <row r="44" spans="1:9" ht="21" x14ac:dyDescent="0.15">
      <c r="A44" s="113"/>
      <c r="B44" s="118" t="s">
        <v>10</v>
      </c>
      <c r="C44" s="115"/>
      <c r="D44" s="82"/>
      <c r="E44" s="82"/>
      <c r="F44" s="128"/>
      <c r="G44" s="129"/>
      <c r="H44" s="130"/>
      <c r="I44" s="127"/>
    </row>
    <row r="45" spans="1:9" x14ac:dyDescent="0.15">
      <c r="A45" s="113"/>
      <c r="B45" s="116" t="s">
        <v>11</v>
      </c>
      <c r="C45" s="115"/>
      <c r="D45" s="82"/>
      <c r="E45" s="82"/>
      <c r="F45" s="128"/>
      <c r="G45" s="129"/>
      <c r="H45" s="130"/>
      <c r="I45" s="127"/>
    </row>
    <row r="46" spans="1:9" ht="21" x14ac:dyDescent="0.15">
      <c r="A46" s="113"/>
      <c r="B46" s="118" t="s">
        <v>12</v>
      </c>
      <c r="C46" s="115"/>
      <c r="D46" s="82"/>
      <c r="E46" s="82"/>
      <c r="F46" s="128"/>
      <c r="G46" s="129"/>
      <c r="H46" s="130"/>
      <c r="I46" s="127"/>
    </row>
    <row r="47" spans="1:9" x14ac:dyDescent="0.15">
      <c r="A47" s="113"/>
      <c r="B47" s="116" t="s">
        <v>13</v>
      </c>
      <c r="C47" s="115"/>
      <c r="D47" s="82"/>
      <c r="E47" s="82"/>
      <c r="F47" s="128"/>
      <c r="G47" s="129"/>
      <c r="H47" s="130"/>
      <c r="I47" s="127"/>
    </row>
    <row r="48" spans="1:9" ht="14.25" thickBot="1" x14ac:dyDescent="0.2">
      <c r="A48" s="119"/>
      <c r="B48" s="120" t="s">
        <v>14</v>
      </c>
      <c r="C48" s="121"/>
      <c r="D48" s="83"/>
      <c r="E48" s="83"/>
      <c r="F48" s="131"/>
      <c r="G48" s="132"/>
      <c r="H48" s="133"/>
      <c r="I48" s="134"/>
    </row>
    <row r="49" spans="1:9" x14ac:dyDescent="0.1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x14ac:dyDescent="0.15">
      <c r="A50" s="136"/>
      <c r="B50" s="136"/>
      <c r="C50" s="137"/>
      <c r="D50" s="137"/>
      <c r="E50" s="136"/>
      <c r="F50" s="136"/>
      <c r="G50" s="137"/>
      <c r="H50" s="137"/>
      <c r="I50" s="138"/>
    </row>
    <row r="51" spans="1:9" x14ac:dyDescent="0.15">
      <c r="A51" s="52"/>
      <c r="B51" s="52"/>
      <c r="C51" s="50"/>
      <c r="D51" s="50"/>
      <c r="E51" s="52"/>
      <c r="F51" s="52"/>
      <c r="G51" s="52"/>
      <c r="H51" s="50"/>
      <c r="I51" s="50"/>
    </row>
    <row r="52" spans="1:9" x14ac:dyDescent="0.15">
      <c r="A52" s="52"/>
      <c r="B52" s="52"/>
      <c r="C52" s="53"/>
      <c r="D52" s="54"/>
      <c r="E52" s="52"/>
      <c r="F52" s="52"/>
      <c r="G52" s="55"/>
      <c r="H52" s="53"/>
      <c r="I52" s="51"/>
    </row>
  </sheetData>
  <sheetProtection sheet="1" objects="1" scenarios="1"/>
  <mergeCells count="4">
    <mergeCell ref="A27:B27"/>
    <mergeCell ref="A4:B4"/>
    <mergeCell ref="A1:H1"/>
    <mergeCell ref="A2:H2"/>
  </mergeCells>
  <phoneticPr fontId="2"/>
  <pageMargins left="0.54" right="0.18" top="0.79" bottom="0.24" header="0.37" footer="0.17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Zeros="0" topLeftCell="A31" workbookViewId="0">
      <selection activeCell="A2" sqref="A2"/>
    </sheetView>
  </sheetViews>
  <sheetFormatPr defaultRowHeight="13.5" x14ac:dyDescent="0.15"/>
  <cols>
    <col min="1" max="1" width="9" style="1"/>
    <col min="2" max="2" width="18.625" style="1" customWidth="1"/>
    <col min="3" max="8" width="12.625" style="1" customWidth="1"/>
    <col min="9" max="9" width="12.5" style="1" customWidth="1"/>
    <col min="10" max="16384" width="9" style="1"/>
  </cols>
  <sheetData>
    <row r="1" spans="1:9" ht="17.25" x14ac:dyDescent="0.15">
      <c r="A1" s="179" t="str">
        <f>'H31算定係数  '!A1:N1</f>
        <v>平成31年度算定係数一覧表（暫定値）</v>
      </c>
      <c r="B1" s="179"/>
      <c r="C1" s="179"/>
      <c r="D1" s="179"/>
      <c r="E1" s="179"/>
      <c r="F1" s="179"/>
      <c r="G1" s="179"/>
      <c r="H1" s="179"/>
    </row>
    <row r="2" spans="1:9" ht="14.25" x14ac:dyDescent="0.15">
      <c r="A2" s="180" t="s">
        <v>40</v>
      </c>
      <c r="B2" s="180"/>
      <c r="C2" s="180"/>
      <c r="D2" s="180"/>
      <c r="E2" s="180"/>
      <c r="F2" s="180"/>
      <c r="G2" s="180"/>
      <c r="H2" s="180"/>
    </row>
    <row r="3" spans="1:9" x14ac:dyDescent="0.15">
      <c r="C3" s="1" t="s">
        <v>64</v>
      </c>
      <c r="E3" s="43"/>
    </row>
    <row r="4" spans="1:9" x14ac:dyDescent="0.15">
      <c r="A4" s="178" t="s">
        <v>6</v>
      </c>
      <c r="B4" s="178"/>
    </row>
    <row r="5" spans="1:9" ht="14.25" thickBot="1" x14ac:dyDescent="0.2">
      <c r="A5" s="4" t="s">
        <v>18</v>
      </c>
      <c r="B5" s="3"/>
      <c r="C5" s="2" t="s">
        <v>26</v>
      </c>
      <c r="D5" s="2" t="s">
        <v>27</v>
      </c>
      <c r="E5" s="2" t="s">
        <v>28</v>
      </c>
      <c r="F5" s="2" t="s">
        <v>29</v>
      </c>
      <c r="H5" s="2" t="s">
        <v>30</v>
      </c>
      <c r="I5" s="44" t="s">
        <v>31</v>
      </c>
    </row>
    <row r="6" spans="1:9" ht="14.25" thickBot="1" x14ac:dyDescent="0.2">
      <c r="A6" s="14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15"/>
      <c r="H6" s="20" t="s">
        <v>5</v>
      </c>
      <c r="I6" s="21" t="s">
        <v>24</v>
      </c>
    </row>
    <row r="7" spans="1:9" x14ac:dyDescent="0.15">
      <c r="A7" s="16" t="s">
        <v>16</v>
      </c>
      <c r="B7" s="17" t="s">
        <v>7</v>
      </c>
      <c r="C7" s="145">
        <v>31680</v>
      </c>
      <c r="D7" s="69">
        <v>0.879</v>
      </c>
      <c r="E7" s="69">
        <v>0.41749999999999998</v>
      </c>
      <c r="F7" s="69">
        <v>0.97209999999999996</v>
      </c>
      <c r="G7" s="17"/>
      <c r="H7" s="68">
        <v>234161</v>
      </c>
      <c r="I7" s="139">
        <f t="shared" ref="I7:I14" si="0">C7*D7*E7*F7/H7</f>
        <v>4.8264399467716657E-2</v>
      </c>
    </row>
    <row r="8" spans="1:9" ht="27" x14ac:dyDescent="0.15">
      <c r="A8" s="10"/>
      <c r="B8" s="8" t="s">
        <v>8</v>
      </c>
      <c r="C8" s="6">
        <f>$C$7</f>
        <v>31680</v>
      </c>
      <c r="D8" s="7">
        <f>$D$7</f>
        <v>0.879</v>
      </c>
      <c r="E8" s="70">
        <v>6.0499999999999998E-2</v>
      </c>
      <c r="F8" s="70">
        <v>0.96</v>
      </c>
      <c r="G8" s="5"/>
      <c r="H8" s="72">
        <v>33850</v>
      </c>
      <c r="I8" s="140">
        <f t="shared" si="0"/>
        <v>4.7779542026587886E-2</v>
      </c>
    </row>
    <row r="9" spans="1:9" x14ac:dyDescent="0.15">
      <c r="A9" s="10"/>
      <c r="B9" s="5" t="s">
        <v>9</v>
      </c>
      <c r="C9" s="6">
        <f t="shared" ref="C9:C14" si="1">$C$7</f>
        <v>31680</v>
      </c>
      <c r="D9" s="7">
        <f t="shared" ref="D9:D14" si="2">$D$7</f>
        <v>0.879</v>
      </c>
      <c r="E9" s="70">
        <v>2.58E-2</v>
      </c>
      <c r="F9" s="70">
        <v>0.95379999999999998</v>
      </c>
      <c r="G9" s="5"/>
      <c r="H9" s="72">
        <v>14496</v>
      </c>
      <c r="I9" s="140">
        <f t="shared" si="0"/>
        <v>4.7271881872847678E-2</v>
      </c>
    </row>
    <row r="10" spans="1:9" ht="21" x14ac:dyDescent="0.15">
      <c r="A10" s="10"/>
      <c r="B10" s="9" t="s">
        <v>10</v>
      </c>
      <c r="C10" s="6">
        <f t="shared" si="1"/>
        <v>31680</v>
      </c>
      <c r="D10" s="7">
        <f t="shared" si="2"/>
        <v>0.879</v>
      </c>
      <c r="E10" s="70">
        <v>2.07E-2</v>
      </c>
      <c r="F10" s="70">
        <v>0.96299999999999997</v>
      </c>
      <c r="G10" s="5"/>
      <c r="H10" s="72">
        <v>11626</v>
      </c>
      <c r="I10" s="140">
        <f t="shared" si="0"/>
        <v>4.774637030380182E-2</v>
      </c>
    </row>
    <row r="11" spans="1:9" x14ac:dyDescent="0.15">
      <c r="A11" s="10"/>
      <c r="B11" s="5" t="s">
        <v>11</v>
      </c>
      <c r="C11" s="6">
        <f t="shared" si="1"/>
        <v>31680</v>
      </c>
      <c r="D11" s="7">
        <f t="shared" si="2"/>
        <v>0.879</v>
      </c>
      <c r="E11" s="70">
        <v>1.9300000000000001E-2</v>
      </c>
      <c r="F11" s="70">
        <v>0.995</v>
      </c>
      <c r="G11" s="5"/>
      <c r="H11" s="72">
        <v>10803</v>
      </c>
      <c r="I11" s="140">
        <f t="shared" si="0"/>
        <v>4.9500554246042779E-2</v>
      </c>
    </row>
    <row r="12" spans="1:9" ht="21" x14ac:dyDescent="0.15">
      <c r="A12" s="10"/>
      <c r="B12" s="9" t="s">
        <v>12</v>
      </c>
      <c r="C12" s="6">
        <f t="shared" si="1"/>
        <v>31680</v>
      </c>
      <c r="D12" s="7">
        <f t="shared" si="2"/>
        <v>0.879</v>
      </c>
      <c r="E12" s="70">
        <v>2.1600000000000001E-2</v>
      </c>
      <c r="F12" s="70">
        <v>0.99309999999999998</v>
      </c>
      <c r="G12" s="5"/>
      <c r="H12" s="72">
        <v>12157</v>
      </c>
      <c r="I12" s="140">
        <f t="shared" si="0"/>
        <v>4.9135385115669991E-2</v>
      </c>
    </row>
    <row r="13" spans="1:9" x14ac:dyDescent="0.15">
      <c r="A13" s="10"/>
      <c r="B13" s="5" t="s">
        <v>13</v>
      </c>
      <c r="C13" s="6">
        <f t="shared" si="1"/>
        <v>31680</v>
      </c>
      <c r="D13" s="7">
        <f t="shared" si="2"/>
        <v>0.879</v>
      </c>
      <c r="E13" s="70">
        <v>0.1154</v>
      </c>
      <c r="F13" s="70">
        <v>0.99339999999999995</v>
      </c>
      <c r="G13" s="5"/>
      <c r="H13" s="72">
        <v>64621</v>
      </c>
      <c r="I13" s="140">
        <f t="shared" si="0"/>
        <v>4.9400385512127637E-2</v>
      </c>
    </row>
    <row r="14" spans="1:9" ht="14.25" thickBot="1" x14ac:dyDescent="0.2">
      <c r="A14" s="11"/>
      <c r="B14" s="12" t="s">
        <v>14</v>
      </c>
      <c r="C14" s="13">
        <f t="shared" si="1"/>
        <v>31680</v>
      </c>
      <c r="D14" s="22">
        <f t="shared" si="2"/>
        <v>0.879</v>
      </c>
      <c r="E14" s="71">
        <v>0.31919999999999998</v>
      </c>
      <c r="F14" s="71">
        <v>0.99450000000000005</v>
      </c>
      <c r="G14" s="12"/>
      <c r="H14" s="73">
        <v>179445</v>
      </c>
      <c r="I14" s="141">
        <f t="shared" si="0"/>
        <v>4.9261809035459327E-2</v>
      </c>
    </row>
    <row r="16" spans="1:9" ht="14.25" thickBot="1" x14ac:dyDescent="0.2">
      <c r="A16" s="4" t="s">
        <v>20</v>
      </c>
      <c r="C16" s="2" t="s">
        <v>26</v>
      </c>
      <c r="D16" s="2" t="s">
        <v>27</v>
      </c>
      <c r="E16" s="2" t="s">
        <v>28</v>
      </c>
      <c r="F16" s="2" t="s">
        <v>29</v>
      </c>
      <c r="H16" s="2" t="s">
        <v>30</v>
      </c>
      <c r="I16" s="44" t="s">
        <v>31</v>
      </c>
    </row>
    <row r="17" spans="1:9" ht="14.25" thickBot="1" x14ac:dyDescent="0.2">
      <c r="A17" s="14"/>
      <c r="B17" s="20" t="s">
        <v>0</v>
      </c>
      <c r="C17" s="20" t="s">
        <v>1</v>
      </c>
      <c r="D17" s="20" t="s">
        <v>2</v>
      </c>
      <c r="E17" s="20" t="s">
        <v>3</v>
      </c>
      <c r="F17" s="20" t="s">
        <v>4</v>
      </c>
      <c r="G17" s="15"/>
      <c r="H17" s="20" t="s">
        <v>5</v>
      </c>
      <c r="I17" s="21" t="s">
        <v>24</v>
      </c>
    </row>
    <row r="18" spans="1:9" x14ac:dyDescent="0.15">
      <c r="A18" s="16" t="s">
        <v>16</v>
      </c>
      <c r="B18" s="17" t="s">
        <v>7</v>
      </c>
      <c r="C18" s="18">
        <f t="shared" ref="C18:C25" si="3">$C$7</f>
        <v>31680</v>
      </c>
      <c r="D18" s="19">
        <f t="shared" ref="D18:D25" si="4">$D$7</f>
        <v>0.879</v>
      </c>
      <c r="E18" s="19">
        <f>$E$7</f>
        <v>0.41749999999999998</v>
      </c>
      <c r="F18" s="79">
        <f t="shared" ref="F18:F25" si="5">1-F7</f>
        <v>2.7900000000000036E-2</v>
      </c>
      <c r="G18" s="17"/>
      <c r="H18" s="68">
        <v>215180</v>
      </c>
      <c r="I18" s="139">
        <f t="shared" ref="I18:I25" si="6">C18*D18*E18*F18/H18</f>
        <v>1.5074149839204407E-3</v>
      </c>
    </row>
    <row r="19" spans="1:9" ht="27" x14ac:dyDescent="0.15">
      <c r="A19" s="10"/>
      <c r="B19" s="8" t="s">
        <v>8</v>
      </c>
      <c r="C19" s="6">
        <f t="shared" si="3"/>
        <v>31680</v>
      </c>
      <c r="D19" s="7">
        <f t="shared" si="4"/>
        <v>0.879</v>
      </c>
      <c r="E19" s="7">
        <f>$E$8</f>
        <v>6.0499999999999998E-2</v>
      </c>
      <c r="F19" s="80">
        <f t="shared" si="5"/>
        <v>4.0000000000000036E-2</v>
      </c>
      <c r="G19" s="5"/>
      <c r="H19" s="72">
        <v>50687</v>
      </c>
      <c r="I19" s="140">
        <f t="shared" si="6"/>
        <v>1.3295137293586137E-3</v>
      </c>
    </row>
    <row r="20" spans="1:9" x14ac:dyDescent="0.15">
      <c r="A20" s="10"/>
      <c r="B20" s="5" t="s">
        <v>9</v>
      </c>
      <c r="C20" s="6">
        <f t="shared" si="3"/>
        <v>31680</v>
      </c>
      <c r="D20" s="7">
        <f t="shared" si="4"/>
        <v>0.879</v>
      </c>
      <c r="E20" s="7">
        <f>$E$9</f>
        <v>2.58E-2</v>
      </c>
      <c r="F20" s="80">
        <f t="shared" si="5"/>
        <v>4.6200000000000019E-2</v>
      </c>
      <c r="G20" s="5"/>
      <c r="H20" s="72">
        <v>22053</v>
      </c>
      <c r="I20" s="140">
        <f t="shared" si="6"/>
        <v>1.505109344361312E-3</v>
      </c>
    </row>
    <row r="21" spans="1:9" ht="21" x14ac:dyDescent="0.15">
      <c r="A21" s="10"/>
      <c r="B21" s="9" t="s">
        <v>10</v>
      </c>
      <c r="C21" s="6">
        <f t="shared" si="3"/>
        <v>31680</v>
      </c>
      <c r="D21" s="7">
        <f t="shared" si="4"/>
        <v>0.879</v>
      </c>
      <c r="E21" s="7">
        <f>$E$10</f>
        <v>2.07E-2</v>
      </c>
      <c r="F21" s="80">
        <f t="shared" si="5"/>
        <v>3.7000000000000033E-2</v>
      </c>
      <c r="G21" s="5"/>
      <c r="H21" s="72">
        <v>18407</v>
      </c>
      <c r="I21" s="140">
        <f t="shared" si="6"/>
        <v>1.1586789182376281E-3</v>
      </c>
    </row>
    <row r="22" spans="1:9" x14ac:dyDescent="0.15">
      <c r="A22" s="10"/>
      <c r="B22" s="5" t="s">
        <v>11</v>
      </c>
      <c r="C22" s="6">
        <f t="shared" si="3"/>
        <v>31680</v>
      </c>
      <c r="D22" s="7">
        <f t="shared" si="4"/>
        <v>0.879</v>
      </c>
      <c r="E22" s="7">
        <f>$E$11</f>
        <v>1.9300000000000001E-2</v>
      </c>
      <c r="F22" s="80">
        <f t="shared" si="5"/>
        <v>5.0000000000000044E-3</v>
      </c>
      <c r="G22" s="5"/>
      <c r="H22" s="72">
        <v>22281</v>
      </c>
      <c r="I22" s="29">
        <f t="shared" si="6"/>
        <v>1.2060538036892432E-4</v>
      </c>
    </row>
    <row r="23" spans="1:9" ht="21" x14ac:dyDescent="0.15">
      <c r="A23" s="10"/>
      <c r="B23" s="9" t="s">
        <v>12</v>
      </c>
      <c r="C23" s="6">
        <f t="shared" si="3"/>
        <v>31680</v>
      </c>
      <c r="D23" s="7">
        <f t="shared" si="4"/>
        <v>0.879</v>
      </c>
      <c r="E23" s="7">
        <f>$E$12</f>
        <v>2.1600000000000001E-2</v>
      </c>
      <c r="F23" s="80">
        <f t="shared" si="5"/>
        <v>6.9000000000000172E-3</v>
      </c>
      <c r="G23" s="5"/>
      <c r="H23" s="72">
        <v>17285</v>
      </c>
      <c r="I23" s="140">
        <f t="shared" si="6"/>
        <v>2.4010848416546203E-4</v>
      </c>
    </row>
    <row r="24" spans="1:9" x14ac:dyDescent="0.15">
      <c r="A24" s="10"/>
      <c r="B24" s="5" t="s">
        <v>13</v>
      </c>
      <c r="C24" s="6">
        <f t="shared" si="3"/>
        <v>31680</v>
      </c>
      <c r="D24" s="7">
        <f t="shared" si="4"/>
        <v>0.879</v>
      </c>
      <c r="E24" s="7">
        <f>$E$13</f>
        <v>0.1154</v>
      </c>
      <c r="F24" s="80">
        <f t="shared" si="5"/>
        <v>6.6000000000000503E-3</v>
      </c>
      <c r="G24" s="5"/>
      <c r="H24" s="72">
        <v>79477</v>
      </c>
      <c r="I24" s="140">
        <f t="shared" si="6"/>
        <v>2.6685929037080112E-4</v>
      </c>
    </row>
    <row r="25" spans="1:9" ht="14.25" thickBot="1" x14ac:dyDescent="0.2">
      <c r="A25" s="11"/>
      <c r="B25" s="12" t="s">
        <v>14</v>
      </c>
      <c r="C25" s="13">
        <f t="shared" si="3"/>
        <v>31680</v>
      </c>
      <c r="D25" s="22">
        <f t="shared" si="4"/>
        <v>0.879</v>
      </c>
      <c r="E25" s="22">
        <f>$E$14</f>
        <v>0.31919999999999998</v>
      </c>
      <c r="F25" s="81">
        <f t="shared" si="5"/>
        <v>5.4999999999999494E-3</v>
      </c>
      <c r="G25" s="12"/>
      <c r="H25" s="73">
        <v>168537</v>
      </c>
      <c r="I25" s="141">
        <f t="shared" si="6"/>
        <v>2.9007103266344805E-4</v>
      </c>
    </row>
    <row r="27" spans="1:9" ht="14.25" thickBot="1" x14ac:dyDescent="0.2">
      <c r="C27" s="2" t="s">
        <v>26</v>
      </c>
      <c r="D27" s="2" t="s">
        <v>27</v>
      </c>
      <c r="H27" s="2" t="s">
        <v>30</v>
      </c>
      <c r="I27" s="44" t="s">
        <v>34</v>
      </c>
    </row>
    <row r="28" spans="1:9" ht="14.25" thickBot="1" x14ac:dyDescent="0.2">
      <c r="A28" s="14"/>
      <c r="B28" s="15"/>
      <c r="C28" s="20" t="s">
        <v>1</v>
      </c>
      <c r="D28" s="20" t="s">
        <v>19</v>
      </c>
      <c r="E28" s="15"/>
      <c r="F28" s="15"/>
      <c r="G28" s="15"/>
      <c r="H28" s="20" t="s">
        <v>5</v>
      </c>
      <c r="I28" s="21" t="s">
        <v>24</v>
      </c>
    </row>
    <row r="29" spans="1:9" ht="14.25" thickBot="1" x14ac:dyDescent="0.2">
      <c r="A29" s="23" t="s">
        <v>15</v>
      </c>
      <c r="B29" s="24" t="s">
        <v>17</v>
      </c>
      <c r="C29" s="25">
        <f>$C$7</f>
        <v>31680</v>
      </c>
      <c r="D29" s="26">
        <f>1-D7</f>
        <v>0.121</v>
      </c>
      <c r="E29" s="24"/>
      <c r="F29" s="24"/>
      <c r="G29" s="15"/>
      <c r="H29" s="77">
        <v>100299</v>
      </c>
      <c r="I29" s="142">
        <f>C29*D29/H29</f>
        <v>3.82185266054497E-2</v>
      </c>
    </row>
    <row r="31" spans="1:9" x14ac:dyDescent="0.15">
      <c r="A31" s="177" t="s">
        <v>22</v>
      </c>
      <c r="B31" s="177"/>
    </row>
    <row r="32" spans="1:9" ht="14.25" thickBot="1" x14ac:dyDescent="0.2">
      <c r="A32" s="4" t="s">
        <v>18</v>
      </c>
      <c r="B32" s="3"/>
      <c r="C32" s="2" t="s">
        <v>26</v>
      </c>
      <c r="D32" s="2" t="s">
        <v>27</v>
      </c>
      <c r="E32" s="2" t="s">
        <v>28</v>
      </c>
      <c r="F32" s="2" t="s">
        <v>29</v>
      </c>
      <c r="G32" s="2" t="s">
        <v>33</v>
      </c>
      <c r="H32" s="2" t="s">
        <v>30</v>
      </c>
      <c r="I32" s="44" t="s">
        <v>32</v>
      </c>
    </row>
    <row r="33" spans="1:9" ht="14.25" thickBot="1" x14ac:dyDescent="0.2">
      <c r="A33" s="14"/>
      <c r="B33" s="20" t="s">
        <v>0</v>
      </c>
      <c r="C33" s="20" t="s">
        <v>1</v>
      </c>
      <c r="D33" s="20" t="s">
        <v>2</v>
      </c>
      <c r="E33" s="20" t="s">
        <v>3</v>
      </c>
      <c r="F33" s="32" t="s">
        <v>4</v>
      </c>
      <c r="G33" s="15" t="s">
        <v>23</v>
      </c>
      <c r="H33" s="36" t="s">
        <v>5</v>
      </c>
      <c r="I33" s="21" t="s">
        <v>25</v>
      </c>
    </row>
    <row r="34" spans="1:9" x14ac:dyDescent="0.15">
      <c r="A34" s="16" t="s">
        <v>16</v>
      </c>
      <c r="B34" s="17" t="s">
        <v>7</v>
      </c>
      <c r="C34" s="18">
        <f t="shared" ref="C34:C41" si="7">$C$7</f>
        <v>31680</v>
      </c>
      <c r="D34" s="19">
        <f t="shared" ref="D34:D41" si="8">$D$7</f>
        <v>0.879</v>
      </c>
      <c r="E34" s="19">
        <f>$E$7</f>
        <v>0.41749999999999998</v>
      </c>
      <c r="F34" s="19">
        <f t="shared" ref="F34:F41" si="9">F7</f>
        <v>0.97209999999999996</v>
      </c>
      <c r="G34" s="74">
        <v>0.9</v>
      </c>
      <c r="H34" s="37">
        <f>$H7</f>
        <v>234161</v>
      </c>
      <c r="I34" s="143">
        <f>C34*D34*E34*F34*G34/H34</f>
        <v>4.3437959520944994E-2</v>
      </c>
    </row>
    <row r="35" spans="1:9" ht="27" x14ac:dyDescent="0.15">
      <c r="A35" s="10"/>
      <c r="B35" s="8" t="s">
        <v>8</v>
      </c>
      <c r="C35" s="6">
        <f t="shared" si="7"/>
        <v>31680</v>
      </c>
      <c r="D35" s="7">
        <f t="shared" si="8"/>
        <v>0.879</v>
      </c>
      <c r="E35" s="7">
        <f>$E$8</f>
        <v>6.0499999999999998E-2</v>
      </c>
      <c r="F35" s="7">
        <f t="shared" si="9"/>
        <v>0.96</v>
      </c>
      <c r="G35" s="75">
        <v>0.85</v>
      </c>
      <c r="H35" s="38">
        <f t="shared" ref="H35:H41" si="10">$H8</f>
        <v>33850</v>
      </c>
      <c r="I35" s="143">
        <f t="shared" ref="I35:I41" si="11">C35*D35*E35*F35*G35/H35</f>
        <v>4.0612610722599703E-2</v>
      </c>
    </row>
    <row r="36" spans="1:9" x14ac:dyDescent="0.15">
      <c r="A36" s="10"/>
      <c r="B36" s="5" t="s">
        <v>9</v>
      </c>
      <c r="C36" s="6">
        <f t="shared" si="7"/>
        <v>31680</v>
      </c>
      <c r="D36" s="7">
        <f t="shared" si="8"/>
        <v>0.879</v>
      </c>
      <c r="E36" s="7">
        <f>$E$9</f>
        <v>2.58E-2</v>
      </c>
      <c r="F36" s="7">
        <f t="shared" si="9"/>
        <v>0.95379999999999998</v>
      </c>
      <c r="G36" s="75">
        <v>0.75</v>
      </c>
      <c r="H36" s="38">
        <f t="shared" si="10"/>
        <v>14496</v>
      </c>
      <c r="I36" s="143">
        <f t="shared" si="11"/>
        <v>3.545391140463576E-2</v>
      </c>
    </row>
    <row r="37" spans="1:9" ht="21" x14ac:dyDescent="0.15">
      <c r="A37" s="10"/>
      <c r="B37" s="9" t="s">
        <v>10</v>
      </c>
      <c r="C37" s="6">
        <f t="shared" si="7"/>
        <v>31680</v>
      </c>
      <c r="D37" s="7">
        <f t="shared" si="8"/>
        <v>0.879</v>
      </c>
      <c r="E37" s="7">
        <f>$E$10</f>
        <v>2.07E-2</v>
      </c>
      <c r="F37" s="7">
        <f t="shared" si="9"/>
        <v>0.96299999999999997</v>
      </c>
      <c r="G37" s="75">
        <v>0.9</v>
      </c>
      <c r="H37" s="38">
        <f t="shared" si="10"/>
        <v>11626</v>
      </c>
      <c r="I37" s="143">
        <f t="shared" si="11"/>
        <v>4.2971733273421638E-2</v>
      </c>
    </row>
    <row r="38" spans="1:9" x14ac:dyDescent="0.15">
      <c r="A38" s="10"/>
      <c r="B38" s="5" t="s">
        <v>11</v>
      </c>
      <c r="C38" s="6">
        <f t="shared" si="7"/>
        <v>31680</v>
      </c>
      <c r="D38" s="7">
        <f t="shared" si="8"/>
        <v>0.879</v>
      </c>
      <c r="E38" s="7">
        <f>$E$11</f>
        <v>1.9300000000000001E-2</v>
      </c>
      <c r="F38" s="7">
        <f t="shared" si="9"/>
        <v>0.995</v>
      </c>
      <c r="G38" s="75">
        <v>0.5</v>
      </c>
      <c r="H38" s="38">
        <f t="shared" si="10"/>
        <v>10803</v>
      </c>
      <c r="I38" s="143">
        <f t="shared" si="11"/>
        <v>2.4750277123021389E-2</v>
      </c>
    </row>
    <row r="39" spans="1:9" ht="21" x14ac:dyDescent="0.15">
      <c r="A39" s="10"/>
      <c r="B39" s="9" t="s">
        <v>12</v>
      </c>
      <c r="C39" s="6">
        <f t="shared" si="7"/>
        <v>31680</v>
      </c>
      <c r="D39" s="7">
        <f t="shared" si="8"/>
        <v>0.879</v>
      </c>
      <c r="E39" s="7">
        <f>$E$12</f>
        <v>2.1600000000000001E-2</v>
      </c>
      <c r="F39" s="7">
        <f t="shared" si="9"/>
        <v>0.99309999999999998</v>
      </c>
      <c r="G39" s="75">
        <v>0.95</v>
      </c>
      <c r="H39" s="38">
        <f t="shared" si="10"/>
        <v>12157</v>
      </c>
      <c r="I39" s="143">
        <f t="shared" si="11"/>
        <v>4.6678615859886495E-2</v>
      </c>
    </row>
    <row r="40" spans="1:9" x14ac:dyDescent="0.15">
      <c r="A40" s="10"/>
      <c r="B40" s="5" t="s">
        <v>13</v>
      </c>
      <c r="C40" s="6">
        <f t="shared" si="7"/>
        <v>31680</v>
      </c>
      <c r="D40" s="7">
        <f t="shared" si="8"/>
        <v>0.879</v>
      </c>
      <c r="E40" s="7">
        <f>$E$13</f>
        <v>0.1154</v>
      </c>
      <c r="F40" s="7">
        <f t="shared" si="9"/>
        <v>0.99339999999999995</v>
      </c>
      <c r="G40" s="75">
        <v>0.7</v>
      </c>
      <c r="H40" s="38">
        <f t="shared" si="10"/>
        <v>64621</v>
      </c>
      <c r="I40" s="143">
        <f t="shared" si="11"/>
        <v>3.4580269858489339E-2</v>
      </c>
    </row>
    <row r="41" spans="1:9" ht="14.25" thickBot="1" x14ac:dyDescent="0.2">
      <c r="A41" s="11"/>
      <c r="B41" s="12" t="s">
        <v>14</v>
      </c>
      <c r="C41" s="13">
        <f t="shared" si="7"/>
        <v>31680</v>
      </c>
      <c r="D41" s="22">
        <f t="shared" si="8"/>
        <v>0.879</v>
      </c>
      <c r="E41" s="22">
        <f>$E$14</f>
        <v>0.31919999999999998</v>
      </c>
      <c r="F41" s="22">
        <f t="shared" si="9"/>
        <v>0.99450000000000005</v>
      </c>
      <c r="G41" s="76">
        <v>0.75</v>
      </c>
      <c r="H41" s="39">
        <f t="shared" si="10"/>
        <v>179445</v>
      </c>
      <c r="I41" s="144">
        <f t="shared" si="11"/>
        <v>3.6946356776594497E-2</v>
      </c>
    </row>
    <row r="42" spans="1:9" x14ac:dyDescent="0.15">
      <c r="G42" s="40"/>
    </row>
    <row r="43" spans="1:9" ht="14.25" thickBot="1" x14ac:dyDescent="0.2">
      <c r="A43" s="4" t="s">
        <v>20</v>
      </c>
      <c r="C43" s="2" t="s">
        <v>26</v>
      </c>
      <c r="D43" s="2" t="s">
        <v>27</v>
      </c>
      <c r="E43" s="2" t="s">
        <v>28</v>
      </c>
      <c r="F43" s="2" t="s">
        <v>29</v>
      </c>
      <c r="G43" s="2" t="s">
        <v>33</v>
      </c>
      <c r="H43" s="2" t="s">
        <v>30</v>
      </c>
      <c r="I43" s="44" t="s">
        <v>32</v>
      </c>
    </row>
    <row r="44" spans="1:9" ht="14.25" thickBot="1" x14ac:dyDescent="0.2">
      <c r="A44" s="14"/>
      <c r="B44" s="20" t="s">
        <v>0</v>
      </c>
      <c r="C44" s="20" t="s">
        <v>1</v>
      </c>
      <c r="D44" s="20" t="s">
        <v>2</v>
      </c>
      <c r="E44" s="20" t="s">
        <v>3</v>
      </c>
      <c r="F44" s="32" t="s">
        <v>4</v>
      </c>
      <c r="G44" s="15" t="s">
        <v>23</v>
      </c>
      <c r="H44" s="36" t="s">
        <v>5</v>
      </c>
      <c r="I44" s="21" t="s">
        <v>25</v>
      </c>
    </row>
    <row r="45" spans="1:9" x14ac:dyDescent="0.15">
      <c r="A45" s="16" t="s">
        <v>16</v>
      </c>
      <c r="B45" s="17" t="s">
        <v>7</v>
      </c>
      <c r="C45" s="18">
        <f t="shared" ref="C45:C52" si="12">$C$7</f>
        <v>31680</v>
      </c>
      <c r="D45" s="19">
        <f t="shared" ref="D45:D52" si="13">$D$7</f>
        <v>0.879</v>
      </c>
      <c r="E45" s="19">
        <f>$E$7</f>
        <v>0.41749999999999998</v>
      </c>
      <c r="F45" s="19">
        <f t="shared" ref="F45:F52" si="14">F18</f>
        <v>2.7900000000000036E-2</v>
      </c>
      <c r="G45" s="74">
        <v>0.85</v>
      </c>
      <c r="H45" s="37">
        <f t="shared" ref="H45:H52" si="15">$H18</f>
        <v>215180</v>
      </c>
      <c r="I45" s="143">
        <f t="shared" ref="I45:I52" si="16">C45*D45*E45*F45*G45/H45</f>
        <v>1.2813027363323746E-3</v>
      </c>
    </row>
    <row r="46" spans="1:9" ht="27" x14ac:dyDescent="0.15">
      <c r="A46" s="10"/>
      <c r="B46" s="8" t="s">
        <v>8</v>
      </c>
      <c r="C46" s="6">
        <f t="shared" si="12"/>
        <v>31680</v>
      </c>
      <c r="D46" s="7">
        <f t="shared" si="13"/>
        <v>0.879</v>
      </c>
      <c r="E46" s="7">
        <f>$E$8</f>
        <v>6.0499999999999998E-2</v>
      </c>
      <c r="F46" s="7">
        <f t="shared" si="14"/>
        <v>4.0000000000000036E-2</v>
      </c>
      <c r="G46" s="75">
        <v>1</v>
      </c>
      <c r="H46" s="38">
        <f t="shared" si="15"/>
        <v>50687</v>
      </c>
      <c r="I46" s="143">
        <f t="shared" si="16"/>
        <v>1.3295137293586137E-3</v>
      </c>
    </row>
    <row r="47" spans="1:9" x14ac:dyDescent="0.15">
      <c r="A47" s="10"/>
      <c r="B47" s="5" t="s">
        <v>9</v>
      </c>
      <c r="C47" s="6">
        <f t="shared" si="12"/>
        <v>31680</v>
      </c>
      <c r="D47" s="7">
        <f t="shared" si="13"/>
        <v>0.879</v>
      </c>
      <c r="E47" s="7">
        <f>$E$9</f>
        <v>2.58E-2</v>
      </c>
      <c r="F47" s="7">
        <f t="shared" si="14"/>
        <v>4.6200000000000019E-2</v>
      </c>
      <c r="G47" s="75">
        <v>0.9</v>
      </c>
      <c r="H47" s="38">
        <f t="shared" si="15"/>
        <v>22053</v>
      </c>
      <c r="I47" s="143">
        <f t="shared" si="16"/>
        <v>1.3545984099251809E-3</v>
      </c>
    </row>
    <row r="48" spans="1:9" ht="21" x14ac:dyDescent="0.15">
      <c r="A48" s="10"/>
      <c r="B48" s="9" t="s">
        <v>10</v>
      </c>
      <c r="C48" s="6">
        <f t="shared" si="12"/>
        <v>31680</v>
      </c>
      <c r="D48" s="7">
        <f t="shared" si="13"/>
        <v>0.879</v>
      </c>
      <c r="E48" s="7">
        <f>$E$10</f>
        <v>2.07E-2</v>
      </c>
      <c r="F48" s="7">
        <f t="shared" si="14"/>
        <v>3.7000000000000033E-2</v>
      </c>
      <c r="G48" s="75">
        <v>0.95</v>
      </c>
      <c r="H48" s="38">
        <f t="shared" si="15"/>
        <v>18407</v>
      </c>
      <c r="I48" s="143">
        <f t="shared" si="16"/>
        <v>1.1007449723257465E-3</v>
      </c>
    </row>
    <row r="49" spans="1:9" x14ac:dyDescent="0.15">
      <c r="A49" s="10"/>
      <c r="B49" s="5" t="s">
        <v>11</v>
      </c>
      <c r="C49" s="6">
        <f t="shared" si="12"/>
        <v>31680</v>
      </c>
      <c r="D49" s="7">
        <f t="shared" si="13"/>
        <v>0.879</v>
      </c>
      <c r="E49" s="7">
        <f>$E$11</f>
        <v>1.9300000000000001E-2</v>
      </c>
      <c r="F49" s="7">
        <f t="shared" si="14"/>
        <v>5.0000000000000044E-3</v>
      </c>
      <c r="G49" s="75">
        <v>0.9</v>
      </c>
      <c r="H49" s="38">
        <f t="shared" si="15"/>
        <v>22281</v>
      </c>
      <c r="I49" s="143">
        <f t="shared" si="16"/>
        <v>1.0854484233203191E-4</v>
      </c>
    </row>
    <row r="50" spans="1:9" ht="21" x14ac:dyDescent="0.15">
      <c r="A50" s="10"/>
      <c r="B50" s="9" t="s">
        <v>12</v>
      </c>
      <c r="C50" s="6">
        <f t="shared" si="12"/>
        <v>31680</v>
      </c>
      <c r="D50" s="7">
        <f t="shared" si="13"/>
        <v>0.879</v>
      </c>
      <c r="E50" s="7">
        <f>$E$12</f>
        <v>2.1600000000000001E-2</v>
      </c>
      <c r="F50" s="7">
        <f t="shared" si="14"/>
        <v>6.9000000000000172E-3</v>
      </c>
      <c r="G50" s="75">
        <v>1</v>
      </c>
      <c r="H50" s="38">
        <f t="shared" si="15"/>
        <v>17285</v>
      </c>
      <c r="I50" s="143">
        <f t="shared" si="16"/>
        <v>2.4010848416546203E-4</v>
      </c>
    </row>
    <row r="51" spans="1:9" x14ac:dyDescent="0.15">
      <c r="A51" s="10"/>
      <c r="B51" s="5" t="s">
        <v>13</v>
      </c>
      <c r="C51" s="6">
        <f t="shared" si="12"/>
        <v>31680</v>
      </c>
      <c r="D51" s="7">
        <f t="shared" si="13"/>
        <v>0.879</v>
      </c>
      <c r="E51" s="7">
        <f>$E$13</f>
        <v>0.1154</v>
      </c>
      <c r="F51" s="7">
        <f t="shared" si="14"/>
        <v>6.6000000000000503E-3</v>
      </c>
      <c r="G51" s="75">
        <v>0.85</v>
      </c>
      <c r="H51" s="38">
        <f t="shared" si="15"/>
        <v>79477</v>
      </c>
      <c r="I51" s="143">
        <f t="shared" si="16"/>
        <v>2.2683039681518097E-4</v>
      </c>
    </row>
    <row r="52" spans="1:9" ht="14.25" thickBot="1" x14ac:dyDescent="0.2">
      <c r="A52" s="11"/>
      <c r="B52" s="12" t="s">
        <v>14</v>
      </c>
      <c r="C52" s="13">
        <f t="shared" si="12"/>
        <v>31680</v>
      </c>
      <c r="D52" s="22">
        <f t="shared" si="13"/>
        <v>0.879</v>
      </c>
      <c r="E52" s="22">
        <f>$E$14</f>
        <v>0.31919999999999998</v>
      </c>
      <c r="F52" s="22">
        <f t="shared" si="14"/>
        <v>5.4999999999999494E-3</v>
      </c>
      <c r="G52" s="76">
        <v>0.7</v>
      </c>
      <c r="H52" s="39">
        <f t="shared" si="15"/>
        <v>168537</v>
      </c>
      <c r="I52" s="42">
        <f t="shared" si="16"/>
        <v>2.0304972286441363E-4</v>
      </c>
    </row>
    <row r="54" spans="1:9" ht="14.25" thickBot="1" x14ac:dyDescent="0.2">
      <c r="C54" s="2" t="s">
        <v>26</v>
      </c>
      <c r="D54" s="2" t="s">
        <v>27</v>
      </c>
      <c r="G54" s="2" t="s">
        <v>33</v>
      </c>
      <c r="H54" s="2" t="s">
        <v>30</v>
      </c>
      <c r="I54" s="44" t="s">
        <v>35</v>
      </c>
    </row>
    <row r="55" spans="1:9" ht="14.25" thickBot="1" x14ac:dyDescent="0.2">
      <c r="A55" s="14"/>
      <c r="B55" s="15"/>
      <c r="C55" s="20" t="s">
        <v>1</v>
      </c>
      <c r="D55" s="20" t="s">
        <v>19</v>
      </c>
      <c r="E55" s="15"/>
      <c r="F55" s="15"/>
      <c r="G55" s="15" t="s">
        <v>23</v>
      </c>
      <c r="H55" s="20" t="s">
        <v>5</v>
      </c>
      <c r="I55" s="21" t="s">
        <v>25</v>
      </c>
    </row>
    <row r="56" spans="1:9" ht="14.25" thickBot="1" x14ac:dyDescent="0.2">
      <c r="A56" s="23" t="s">
        <v>15</v>
      </c>
      <c r="B56" s="24" t="s">
        <v>17</v>
      </c>
      <c r="C56" s="25">
        <f>$C$7</f>
        <v>31680</v>
      </c>
      <c r="D56" s="26">
        <f>1-D34</f>
        <v>0.121</v>
      </c>
      <c r="E56" s="24"/>
      <c r="F56" s="15"/>
      <c r="G56" s="78">
        <v>0.7</v>
      </c>
      <c r="H56" s="25">
        <f>H29</f>
        <v>100299</v>
      </c>
      <c r="I56" s="144">
        <f>C56*D56*G56/H56</f>
        <v>2.6752968623814793E-2</v>
      </c>
    </row>
  </sheetData>
  <sheetProtection sheet="1" objects="1" scenarios="1"/>
  <mergeCells count="4">
    <mergeCell ref="A31:B31"/>
    <mergeCell ref="A4:B4"/>
    <mergeCell ref="A1:H1"/>
    <mergeCell ref="A2:H2"/>
  </mergeCells>
  <phoneticPr fontId="2"/>
  <pageMargins left="0.4" right="0.35" top="0.54" bottom="0.2" header="0.16" footer="0.17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Zeros="0" topLeftCell="A37" workbookViewId="0">
      <selection activeCell="A2" sqref="A2"/>
    </sheetView>
  </sheetViews>
  <sheetFormatPr defaultRowHeight="13.5" x14ac:dyDescent="0.15"/>
  <cols>
    <col min="1" max="1" width="9" style="1"/>
    <col min="2" max="2" width="18.625" style="1" customWidth="1"/>
    <col min="3" max="9" width="12.625" style="1" customWidth="1"/>
    <col min="10" max="16384" width="9" style="1"/>
  </cols>
  <sheetData>
    <row r="1" spans="1:9" ht="17.25" x14ac:dyDescent="0.15">
      <c r="A1" s="179" t="str">
        <f>'H31算定係数  '!A1:N1</f>
        <v>平成31年度算定係数一覧表（暫定値）</v>
      </c>
      <c r="B1" s="179"/>
      <c r="C1" s="179"/>
      <c r="D1" s="179"/>
      <c r="E1" s="179"/>
      <c r="F1" s="179"/>
      <c r="G1" s="179"/>
      <c r="H1" s="179"/>
    </row>
    <row r="2" spans="1:9" ht="14.25" x14ac:dyDescent="0.15">
      <c r="A2" s="180" t="s">
        <v>21</v>
      </c>
      <c r="B2" s="180"/>
      <c r="C2" s="180"/>
      <c r="D2" s="180"/>
      <c r="E2" s="180"/>
      <c r="F2" s="180"/>
      <c r="G2" s="180"/>
      <c r="H2" s="180"/>
    </row>
    <row r="4" spans="1:9" x14ac:dyDescent="0.15">
      <c r="E4" s="43"/>
    </row>
    <row r="5" spans="1:9" x14ac:dyDescent="0.15">
      <c r="A5" s="178" t="s">
        <v>6</v>
      </c>
      <c r="B5" s="178"/>
    </row>
    <row r="6" spans="1:9" ht="14.25" thickBot="1" x14ac:dyDescent="0.2">
      <c r="A6" s="4" t="s">
        <v>18</v>
      </c>
      <c r="B6" s="3"/>
      <c r="C6" s="2" t="s">
        <v>26</v>
      </c>
      <c r="D6" s="2" t="s">
        <v>27</v>
      </c>
      <c r="E6" s="2" t="s">
        <v>28</v>
      </c>
      <c r="F6" s="2" t="s">
        <v>29</v>
      </c>
      <c r="H6" s="2" t="s">
        <v>30</v>
      </c>
      <c r="I6" s="44" t="s">
        <v>31</v>
      </c>
    </row>
    <row r="7" spans="1:9" ht="14.25" thickBot="1" x14ac:dyDescent="0.2">
      <c r="A7" s="14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15"/>
      <c r="H7" s="20" t="s">
        <v>5</v>
      </c>
      <c r="I7" s="21" t="s">
        <v>24</v>
      </c>
    </row>
    <row r="8" spans="1:9" x14ac:dyDescent="0.15">
      <c r="A8" s="16" t="s">
        <v>16</v>
      </c>
      <c r="B8" s="17" t="s">
        <v>7</v>
      </c>
      <c r="C8" s="68">
        <v>751410</v>
      </c>
      <c r="D8" s="69">
        <v>0.93</v>
      </c>
      <c r="E8" s="69">
        <v>0.57330000000000003</v>
      </c>
      <c r="F8" s="69">
        <v>0.95230000000000004</v>
      </c>
      <c r="G8" s="17"/>
      <c r="H8" s="68">
        <v>573631</v>
      </c>
      <c r="I8" s="28">
        <f t="shared" ref="I8:I15" si="0">C8*D8*E8*F8/H8</f>
        <v>0.66509400288263198</v>
      </c>
    </row>
    <row r="9" spans="1:9" ht="27" x14ac:dyDescent="0.15">
      <c r="A9" s="10"/>
      <c r="B9" s="8" t="s">
        <v>8</v>
      </c>
      <c r="C9" s="6">
        <f>$C$8</f>
        <v>751410</v>
      </c>
      <c r="D9" s="7">
        <f>$D$8</f>
        <v>0.93</v>
      </c>
      <c r="E9" s="70">
        <v>5.8000000000000003E-2</v>
      </c>
      <c r="F9" s="70">
        <v>0.96030000000000004</v>
      </c>
      <c r="G9" s="5"/>
      <c r="H9" s="72">
        <v>58081</v>
      </c>
      <c r="I9" s="29">
        <f t="shared" si="0"/>
        <v>0.67013261652898559</v>
      </c>
    </row>
    <row r="10" spans="1:9" x14ac:dyDescent="0.15">
      <c r="A10" s="10"/>
      <c r="B10" s="5" t="s">
        <v>9</v>
      </c>
      <c r="C10" s="6">
        <f t="shared" ref="C10:C15" si="1">$C$8</f>
        <v>751410</v>
      </c>
      <c r="D10" s="7">
        <f t="shared" ref="D10:D15" si="2">$D$8</f>
        <v>0.93</v>
      </c>
      <c r="E10" s="70">
        <v>2.2000000000000001E-3</v>
      </c>
      <c r="F10" s="70">
        <v>0.98729999999999996</v>
      </c>
      <c r="G10" s="5"/>
      <c r="H10" s="72">
        <v>2207</v>
      </c>
      <c r="I10" s="29">
        <f t="shared" si="0"/>
        <v>0.68774810705845035</v>
      </c>
    </row>
    <row r="11" spans="1:9" ht="21" x14ac:dyDescent="0.15">
      <c r="A11" s="10"/>
      <c r="B11" s="9" t="s">
        <v>10</v>
      </c>
      <c r="C11" s="6">
        <f t="shared" si="1"/>
        <v>751410</v>
      </c>
      <c r="D11" s="7">
        <f t="shared" si="2"/>
        <v>0.93</v>
      </c>
      <c r="E11" s="70">
        <v>5.8900000000000001E-2</v>
      </c>
      <c r="F11" s="70">
        <v>0.90880000000000005</v>
      </c>
      <c r="G11" s="5"/>
      <c r="H11" s="72">
        <v>58894</v>
      </c>
      <c r="I11" s="29">
        <f t="shared" si="0"/>
        <v>0.63514441005902134</v>
      </c>
    </row>
    <row r="12" spans="1:9" x14ac:dyDescent="0.15">
      <c r="A12" s="10"/>
      <c r="B12" s="5" t="s">
        <v>11</v>
      </c>
      <c r="C12" s="6">
        <f t="shared" si="1"/>
        <v>751410</v>
      </c>
      <c r="D12" s="7">
        <f t="shared" si="2"/>
        <v>0.93</v>
      </c>
      <c r="E12" s="70">
        <v>1.52E-2</v>
      </c>
      <c r="F12" s="70">
        <v>0.98499999999999999</v>
      </c>
      <c r="G12" s="5"/>
      <c r="H12" s="72">
        <v>15201</v>
      </c>
      <c r="I12" s="29">
        <f t="shared" si="0"/>
        <v>0.68828384866785086</v>
      </c>
    </row>
    <row r="13" spans="1:9" ht="21" x14ac:dyDescent="0.15">
      <c r="A13" s="10"/>
      <c r="B13" s="9" t="s">
        <v>12</v>
      </c>
      <c r="C13" s="6">
        <f t="shared" si="1"/>
        <v>751410</v>
      </c>
      <c r="D13" s="7">
        <f t="shared" si="2"/>
        <v>0.93</v>
      </c>
      <c r="E13" s="70">
        <v>3.5499999999999997E-2</v>
      </c>
      <c r="F13" s="70">
        <v>0.94410000000000005</v>
      </c>
      <c r="G13" s="5"/>
      <c r="H13" s="72">
        <v>35456</v>
      </c>
      <c r="I13" s="29">
        <f t="shared" si="0"/>
        <v>0.66056647861335172</v>
      </c>
    </row>
    <row r="14" spans="1:9" x14ac:dyDescent="0.15">
      <c r="A14" s="10"/>
      <c r="B14" s="5" t="s">
        <v>13</v>
      </c>
      <c r="C14" s="6">
        <f t="shared" si="1"/>
        <v>751410</v>
      </c>
      <c r="D14" s="7">
        <f t="shared" si="2"/>
        <v>0.93</v>
      </c>
      <c r="E14" s="70">
        <v>0.16739999999999999</v>
      </c>
      <c r="F14" s="70">
        <v>0.98950000000000005</v>
      </c>
      <c r="G14" s="5"/>
      <c r="H14" s="72">
        <v>167411</v>
      </c>
      <c r="I14" s="29">
        <f t="shared" si="0"/>
        <v>0.69142834699028144</v>
      </c>
    </row>
    <row r="15" spans="1:9" ht="14.25" thickBot="1" x14ac:dyDescent="0.2">
      <c r="A15" s="11"/>
      <c r="B15" s="12" t="s">
        <v>14</v>
      </c>
      <c r="C15" s="13">
        <f t="shared" si="1"/>
        <v>751410</v>
      </c>
      <c r="D15" s="22">
        <f t="shared" si="2"/>
        <v>0.93</v>
      </c>
      <c r="E15" s="71">
        <v>8.9499999999999996E-2</v>
      </c>
      <c r="F15" s="71">
        <v>0.98450000000000004</v>
      </c>
      <c r="G15" s="12"/>
      <c r="H15" s="73">
        <v>89595</v>
      </c>
      <c r="I15" s="30">
        <f t="shared" si="0"/>
        <v>0.68725024135359114</v>
      </c>
    </row>
    <row r="17" spans="1:9" ht="14.25" thickBot="1" x14ac:dyDescent="0.2">
      <c r="A17" s="4" t="s">
        <v>20</v>
      </c>
      <c r="C17" s="2" t="s">
        <v>26</v>
      </c>
      <c r="D17" s="2" t="s">
        <v>27</v>
      </c>
      <c r="E17" s="2" t="s">
        <v>28</v>
      </c>
      <c r="F17" s="2" t="s">
        <v>29</v>
      </c>
      <c r="H17" s="2" t="s">
        <v>30</v>
      </c>
      <c r="I17" s="44" t="s">
        <v>31</v>
      </c>
    </row>
    <row r="18" spans="1:9" ht="14.25" thickBot="1" x14ac:dyDescent="0.2">
      <c r="A18" s="14"/>
      <c r="B18" s="20" t="s">
        <v>0</v>
      </c>
      <c r="C18" s="20" t="s">
        <v>1</v>
      </c>
      <c r="D18" s="20" t="s">
        <v>2</v>
      </c>
      <c r="E18" s="20" t="s">
        <v>3</v>
      </c>
      <c r="F18" s="20" t="s">
        <v>4</v>
      </c>
      <c r="G18" s="15"/>
      <c r="H18" s="20" t="s">
        <v>5</v>
      </c>
      <c r="I18" s="21" t="s">
        <v>24</v>
      </c>
    </row>
    <row r="19" spans="1:9" x14ac:dyDescent="0.15">
      <c r="A19" s="16" t="s">
        <v>16</v>
      </c>
      <c r="B19" s="17" t="s">
        <v>7</v>
      </c>
      <c r="C19" s="6">
        <f t="shared" ref="C19:C26" si="3">$C$8</f>
        <v>751410</v>
      </c>
      <c r="D19" s="19">
        <f t="shared" ref="D19:D26" si="4">$D$8</f>
        <v>0.93</v>
      </c>
      <c r="E19" s="19">
        <f>$E$8</f>
        <v>0.57330000000000003</v>
      </c>
      <c r="F19" s="79">
        <f t="shared" ref="F19:F26" si="5">1-F8</f>
        <v>4.7699999999999965E-2</v>
      </c>
      <c r="G19" s="17"/>
      <c r="H19" s="68">
        <v>528325</v>
      </c>
      <c r="I19" s="28">
        <f t="shared" ref="I19:I26" si="6">C19*D19*E19*F19/H19</f>
        <v>3.6170880277164599E-2</v>
      </c>
    </row>
    <row r="20" spans="1:9" ht="27" x14ac:dyDescent="0.15">
      <c r="A20" s="10"/>
      <c r="B20" s="8" t="s">
        <v>8</v>
      </c>
      <c r="C20" s="6">
        <f t="shared" si="3"/>
        <v>751410</v>
      </c>
      <c r="D20" s="7">
        <f t="shared" si="4"/>
        <v>0.93</v>
      </c>
      <c r="E20" s="7">
        <f>$E$9</f>
        <v>5.8000000000000003E-2</v>
      </c>
      <c r="F20" s="80">
        <f t="shared" si="5"/>
        <v>3.9699999999999958E-2</v>
      </c>
      <c r="G20" s="5"/>
      <c r="H20" s="72">
        <v>88971</v>
      </c>
      <c r="I20" s="29">
        <f t="shared" si="6"/>
        <v>1.8085476159422718E-2</v>
      </c>
    </row>
    <row r="21" spans="1:9" x14ac:dyDescent="0.15">
      <c r="A21" s="10"/>
      <c r="B21" s="5" t="s">
        <v>9</v>
      </c>
      <c r="C21" s="6">
        <f t="shared" si="3"/>
        <v>751410</v>
      </c>
      <c r="D21" s="7">
        <f t="shared" si="4"/>
        <v>0.93</v>
      </c>
      <c r="E21" s="7">
        <f>$E$10</f>
        <v>2.2000000000000001E-3</v>
      </c>
      <c r="F21" s="80">
        <f t="shared" si="5"/>
        <v>1.2700000000000045E-2</v>
      </c>
      <c r="G21" s="5"/>
      <c r="H21" s="72">
        <v>4377</v>
      </c>
      <c r="I21" s="29">
        <f t="shared" si="6"/>
        <v>4.4607694132967951E-3</v>
      </c>
    </row>
    <row r="22" spans="1:9" ht="21" x14ac:dyDescent="0.15">
      <c r="A22" s="10"/>
      <c r="B22" s="9" t="s">
        <v>10</v>
      </c>
      <c r="C22" s="6">
        <f t="shared" si="3"/>
        <v>751410</v>
      </c>
      <c r="D22" s="7">
        <f t="shared" si="4"/>
        <v>0.93</v>
      </c>
      <c r="E22" s="7">
        <f>$E$11</f>
        <v>5.8900000000000001E-2</v>
      </c>
      <c r="F22" s="80">
        <f t="shared" si="5"/>
        <v>9.1199999999999948E-2</v>
      </c>
      <c r="G22" s="5"/>
      <c r="H22" s="72">
        <v>82016</v>
      </c>
      <c r="I22" s="29">
        <f t="shared" si="6"/>
        <v>4.5769004633047193E-2</v>
      </c>
    </row>
    <row r="23" spans="1:9" x14ac:dyDescent="0.15">
      <c r="A23" s="10"/>
      <c r="B23" s="5" t="s">
        <v>11</v>
      </c>
      <c r="C23" s="6">
        <f t="shared" si="3"/>
        <v>751410</v>
      </c>
      <c r="D23" s="7">
        <f t="shared" si="4"/>
        <v>0.93</v>
      </c>
      <c r="E23" s="7">
        <f>$E$12</f>
        <v>1.52E-2</v>
      </c>
      <c r="F23" s="80">
        <f t="shared" si="5"/>
        <v>1.5000000000000013E-2</v>
      </c>
      <c r="G23" s="5"/>
      <c r="H23" s="72">
        <v>48956</v>
      </c>
      <c r="I23" s="29">
        <f t="shared" si="6"/>
        <v>3.2545342021407012E-3</v>
      </c>
    </row>
    <row r="24" spans="1:9" ht="21" x14ac:dyDescent="0.15">
      <c r="A24" s="10"/>
      <c r="B24" s="9" t="s">
        <v>12</v>
      </c>
      <c r="C24" s="6">
        <f t="shared" si="3"/>
        <v>751410</v>
      </c>
      <c r="D24" s="7">
        <f t="shared" si="4"/>
        <v>0.93</v>
      </c>
      <c r="E24" s="7">
        <f>$E$13</f>
        <v>3.5499999999999997E-2</v>
      </c>
      <c r="F24" s="80">
        <f t="shared" si="5"/>
        <v>5.589999999999995E-2</v>
      </c>
      <c r="G24" s="5"/>
      <c r="H24" s="72">
        <v>63921</v>
      </c>
      <c r="I24" s="29">
        <f t="shared" si="6"/>
        <v>2.1694843389261725E-2</v>
      </c>
    </row>
    <row r="25" spans="1:9" x14ac:dyDescent="0.15">
      <c r="A25" s="10"/>
      <c r="B25" s="5" t="s">
        <v>13</v>
      </c>
      <c r="C25" s="6">
        <f t="shared" si="3"/>
        <v>751410</v>
      </c>
      <c r="D25" s="7">
        <f t="shared" si="4"/>
        <v>0.93</v>
      </c>
      <c r="E25" s="7">
        <f>$E$14</f>
        <v>0.16739999999999999</v>
      </c>
      <c r="F25" s="80">
        <f t="shared" si="5"/>
        <v>1.0499999999999954E-2</v>
      </c>
      <c r="G25" s="5"/>
      <c r="H25" s="72">
        <v>167183</v>
      </c>
      <c r="I25" s="29">
        <f t="shared" si="6"/>
        <v>7.3470425941034355E-3</v>
      </c>
    </row>
    <row r="26" spans="1:9" ht="14.25" thickBot="1" x14ac:dyDescent="0.2">
      <c r="A26" s="11"/>
      <c r="B26" s="12" t="s">
        <v>14</v>
      </c>
      <c r="C26" s="13">
        <f t="shared" si="3"/>
        <v>751410</v>
      </c>
      <c r="D26" s="22">
        <f t="shared" si="4"/>
        <v>0.93</v>
      </c>
      <c r="E26" s="22">
        <f>$E$15</f>
        <v>8.9499999999999996E-2</v>
      </c>
      <c r="F26" s="81">
        <f t="shared" si="5"/>
        <v>1.5499999999999958E-2</v>
      </c>
      <c r="G26" s="12"/>
      <c r="H26" s="73">
        <v>181473</v>
      </c>
      <c r="I26" s="30">
        <f t="shared" si="6"/>
        <v>5.3419846253988049E-3</v>
      </c>
    </row>
    <row r="28" spans="1:9" ht="14.25" thickBot="1" x14ac:dyDescent="0.2">
      <c r="C28" s="2" t="s">
        <v>26</v>
      </c>
      <c r="D28" s="2" t="s">
        <v>27</v>
      </c>
      <c r="H28" s="2" t="s">
        <v>30</v>
      </c>
      <c r="I28" s="44" t="s">
        <v>34</v>
      </c>
    </row>
    <row r="29" spans="1:9" ht="14.25" thickBot="1" x14ac:dyDescent="0.2">
      <c r="A29" s="14"/>
      <c r="B29" s="15"/>
      <c r="C29" s="20" t="s">
        <v>1</v>
      </c>
      <c r="D29" s="20" t="s">
        <v>19</v>
      </c>
      <c r="E29" s="15"/>
      <c r="F29" s="15"/>
      <c r="G29" s="15"/>
      <c r="H29" s="20" t="s">
        <v>5</v>
      </c>
      <c r="I29" s="21" t="s">
        <v>24</v>
      </c>
    </row>
    <row r="30" spans="1:9" ht="14.25" thickBot="1" x14ac:dyDescent="0.2">
      <c r="A30" s="23" t="s">
        <v>15</v>
      </c>
      <c r="B30" s="24" t="s">
        <v>17</v>
      </c>
      <c r="C30" s="25">
        <f>$C$8</f>
        <v>751410</v>
      </c>
      <c r="D30" s="26">
        <f>1-D8</f>
        <v>6.9999999999999951E-2</v>
      </c>
      <c r="E30" s="24"/>
      <c r="F30" s="24"/>
      <c r="G30" s="15"/>
      <c r="H30" s="77">
        <v>105164</v>
      </c>
      <c r="I30" s="31">
        <f>C30*D30/H30</f>
        <v>0.50015879958921261</v>
      </c>
    </row>
    <row r="34" spans="1:9" x14ac:dyDescent="0.15">
      <c r="A34" s="177" t="s">
        <v>22</v>
      </c>
      <c r="B34" s="177"/>
    </row>
    <row r="35" spans="1:9" ht="14.25" thickBot="1" x14ac:dyDescent="0.2">
      <c r="A35" s="4" t="s">
        <v>18</v>
      </c>
      <c r="B35" s="3"/>
      <c r="C35" s="2" t="s">
        <v>26</v>
      </c>
      <c r="D35" s="2" t="s">
        <v>27</v>
      </c>
      <c r="E35" s="2" t="s">
        <v>28</v>
      </c>
      <c r="F35" s="2" t="s">
        <v>29</v>
      </c>
      <c r="G35" s="2" t="s">
        <v>33</v>
      </c>
      <c r="H35" s="2" t="s">
        <v>30</v>
      </c>
      <c r="I35" s="44" t="s">
        <v>32</v>
      </c>
    </row>
    <row r="36" spans="1:9" ht="14.25" thickBot="1" x14ac:dyDescent="0.2">
      <c r="A36" s="14"/>
      <c r="B36" s="20" t="s">
        <v>0</v>
      </c>
      <c r="C36" s="20" t="s">
        <v>1</v>
      </c>
      <c r="D36" s="20" t="s">
        <v>2</v>
      </c>
      <c r="E36" s="20" t="s">
        <v>3</v>
      </c>
      <c r="F36" s="32" t="s">
        <v>4</v>
      </c>
      <c r="G36" s="15" t="s">
        <v>23</v>
      </c>
      <c r="H36" s="36" t="s">
        <v>5</v>
      </c>
      <c r="I36" s="21" t="s">
        <v>25</v>
      </c>
    </row>
    <row r="37" spans="1:9" x14ac:dyDescent="0.15">
      <c r="A37" s="16" t="s">
        <v>16</v>
      </c>
      <c r="B37" s="17" t="s">
        <v>7</v>
      </c>
      <c r="C37" s="6">
        <f t="shared" ref="C37:C44" si="7">$C$8</f>
        <v>751410</v>
      </c>
      <c r="D37" s="19">
        <f t="shared" ref="D37:D44" si="8">$D$8</f>
        <v>0.93</v>
      </c>
      <c r="E37" s="19">
        <f>$E$8</f>
        <v>0.57330000000000003</v>
      </c>
      <c r="F37" s="33">
        <f t="shared" ref="F37:F44" si="9">F8</f>
        <v>0.95230000000000004</v>
      </c>
      <c r="G37" s="74">
        <v>0.85</v>
      </c>
      <c r="H37" s="37">
        <f>$H8</f>
        <v>573631</v>
      </c>
      <c r="I37" s="41">
        <f>C37*D37*E37*F37*G37/H37</f>
        <v>0.56532990245023718</v>
      </c>
    </row>
    <row r="38" spans="1:9" ht="27" x14ac:dyDescent="0.15">
      <c r="A38" s="10"/>
      <c r="B38" s="8" t="s">
        <v>8</v>
      </c>
      <c r="C38" s="6">
        <f t="shared" si="7"/>
        <v>751410</v>
      </c>
      <c r="D38" s="7">
        <f t="shared" si="8"/>
        <v>0.93</v>
      </c>
      <c r="E38" s="7">
        <f>$E$9</f>
        <v>5.8000000000000003E-2</v>
      </c>
      <c r="F38" s="34">
        <f t="shared" si="9"/>
        <v>0.96030000000000004</v>
      </c>
      <c r="G38" s="75">
        <v>0.85</v>
      </c>
      <c r="H38" s="38">
        <f t="shared" ref="H38:H44" si="10">$H9</f>
        <v>58081</v>
      </c>
      <c r="I38" s="41">
        <f t="shared" ref="I38:I44" si="11">C38*D38*E38*F38*G38/H38</f>
        <v>0.5696127240496377</v>
      </c>
    </row>
    <row r="39" spans="1:9" x14ac:dyDescent="0.15">
      <c r="A39" s="10"/>
      <c r="B39" s="5" t="s">
        <v>9</v>
      </c>
      <c r="C39" s="6">
        <f t="shared" si="7"/>
        <v>751410</v>
      </c>
      <c r="D39" s="7">
        <f t="shared" si="8"/>
        <v>0.93</v>
      </c>
      <c r="E39" s="7">
        <f>$E$10</f>
        <v>2.2000000000000001E-3</v>
      </c>
      <c r="F39" s="34">
        <f t="shared" si="9"/>
        <v>0.98729999999999996</v>
      </c>
      <c r="G39" s="75">
        <v>0.75</v>
      </c>
      <c r="H39" s="38">
        <f t="shared" si="10"/>
        <v>2207</v>
      </c>
      <c r="I39" s="41">
        <f t="shared" si="11"/>
        <v>0.51581108029383771</v>
      </c>
    </row>
    <row r="40" spans="1:9" ht="21" x14ac:dyDescent="0.15">
      <c r="A40" s="10"/>
      <c r="B40" s="9" t="s">
        <v>10</v>
      </c>
      <c r="C40" s="6">
        <f t="shared" si="7"/>
        <v>751410</v>
      </c>
      <c r="D40" s="7">
        <f t="shared" si="8"/>
        <v>0.93</v>
      </c>
      <c r="E40" s="7">
        <f>$E$11</f>
        <v>5.8900000000000001E-2</v>
      </c>
      <c r="F40" s="34">
        <f t="shared" si="9"/>
        <v>0.90880000000000005</v>
      </c>
      <c r="G40" s="75">
        <v>0.9</v>
      </c>
      <c r="H40" s="38">
        <f t="shared" si="10"/>
        <v>58894</v>
      </c>
      <c r="I40" s="41">
        <f t="shared" si="11"/>
        <v>0.57162996905311925</v>
      </c>
    </row>
    <row r="41" spans="1:9" x14ac:dyDescent="0.15">
      <c r="A41" s="10"/>
      <c r="B41" s="5" t="s">
        <v>11</v>
      </c>
      <c r="C41" s="6">
        <f t="shared" si="7"/>
        <v>751410</v>
      </c>
      <c r="D41" s="7">
        <f t="shared" si="8"/>
        <v>0.93</v>
      </c>
      <c r="E41" s="7">
        <f>$E$12</f>
        <v>1.52E-2</v>
      </c>
      <c r="F41" s="34">
        <f t="shared" si="9"/>
        <v>0.98499999999999999</v>
      </c>
      <c r="G41" s="75">
        <v>0.3</v>
      </c>
      <c r="H41" s="38">
        <f t="shared" si="10"/>
        <v>15201</v>
      </c>
      <c r="I41" s="41">
        <f t="shared" si="11"/>
        <v>0.20648515460035524</v>
      </c>
    </row>
    <row r="42" spans="1:9" ht="21" x14ac:dyDescent="0.15">
      <c r="A42" s="10"/>
      <c r="B42" s="9" t="s">
        <v>12</v>
      </c>
      <c r="C42" s="6">
        <f t="shared" si="7"/>
        <v>751410</v>
      </c>
      <c r="D42" s="7">
        <f t="shared" si="8"/>
        <v>0.93</v>
      </c>
      <c r="E42" s="7">
        <f>$E$13</f>
        <v>3.5499999999999997E-2</v>
      </c>
      <c r="F42" s="34">
        <f t="shared" si="9"/>
        <v>0.94410000000000005</v>
      </c>
      <c r="G42" s="75">
        <v>0.9</v>
      </c>
      <c r="H42" s="38">
        <f t="shared" si="10"/>
        <v>35456</v>
      </c>
      <c r="I42" s="41">
        <f t="shared" si="11"/>
        <v>0.59450983075201658</v>
      </c>
    </row>
    <row r="43" spans="1:9" x14ac:dyDescent="0.15">
      <c r="A43" s="10"/>
      <c r="B43" s="5" t="s">
        <v>13</v>
      </c>
      <c r="C43" s="6">
        <f t="shared" si="7"/>
        <v>751410</v>
      </c>
      <c r="D43" s="7">
        <f t="shared" si="8"/>
        <v>0.93</v>
      </c>
      <c r="E43" s="7">
        <f>$E$14</f>
        <v>0.16739999999999999</v>
      </c>
      <c r="F43" s="34">
        <f t="shared" si="9"/>
        <v>0.98950000000000005</v>
      </c>
      <c r="G43" s="75">
        <v>0.85</v>
      </c>
      <c r="H43" s="38">
        <f t="shared" si="10"/>
        <v>167411</v>
      </c>
      <c r="I43" s="41">
        <f t="shared" si="11"/>
        <v>0.58771409494173921</v>
      </c>
    </row>
    <row r="44" spans="1:9" ht="14.25" thickBot="1" x14ac:dyDescent="0.2">
      <c r="A44" s="11"/>
      <c r="B44" s="12" t="s">
        <v>14</v>
      </c>
      <c r="C44" s="13">
        <f t="shared" si="7"/>
        <v>751410</v>
      </c>
      <c r="D44" s="22">
        <f t="shared" si="8"/>
        <v>0.93</v>
      </c>
      <c r="E44" s="22">
        <f>$E$15</f>
        <v>8.9499999999999996E-2</v>
      </c>
      <c r="F44" s="35">
        <f t="shared" si="9"/>
        <v>0.98450000000000004</v>
      </c>
      <c r="G44" s="76">
        <v>0.45</v>
      </c>
      <c r="H44" s="39">
        <f t="shared" si="10"/>
        <v>89595</v>
      </c>
      <c r="I44" s="42">
        <f t="shared" si="11"/>
        <v>0.30926260860911603</v>
      </c>
    </row>
    <row r="45" spans="1:9" x14ac:dyDescent="0.15">
      <c r="G45" s="40"/>
    </row>
    <row r="46" spans="1:9" ht="14.25" thickBot="1" x14ac:dyDescent="0.2">
      <c r="A46" s="4" t="s">
        <v>20</v>
      </c>
      <c r="C46" s="2" t="s">
        <v>26</v>
      </c>
      <c r="D46" s="2" t="s">
        <v>27</v>
      </c>
      <c r="E46" s="2" t="s">
        <v>28</v>
      </c>
      <c r="F46" s="2" t="s">
        <v>29</v>
      </c>
      <c r="G46" s="2" t="s">
        <v>33</v>
      </c>
      <c r="H46" s="2" t="s">
        <v>30</v>
      </c>
      <c r="I46" s="44" t="s">
        <v>32</v>
      </c>
    </row>
    <row r="47" spans="1:9" ht="14.25" thickBot="1" x14ac:dyDescent="0.2">
      <c r="A47" s="14"/>
      <c r="B47" s="20" t="s">
        <v>0</v>
      </c>
      <c r="C47" s="20" t="s">
        <v>1</v>
      </c>
      <c r="D47" s="20" t="s">
        <v>2</v>
      </c>
      <c r="E47" s="20" t="s">
        <v>3</v>
      </c>
      <c r="F47" s="32" t="s">
        <v>4</v>
      </c>
      <c r="G47" s="15" t="s">
        <v>23</v>
      </c>
      <c r="H47" s="36" t="s">
        <v>5</v>
      </c>
      <c r="I47" s="21" t="s">
        <v>25</v>
      </c>
    </row>
    <row r="48" spans="1:9" x14ac:dyDescent="0.15">
      <c r="A48" s="16" t="s">
        <v>16</v>
      </c>
      <c r="B48" s="17" t="s">
        <v>7</v>
      </c>
      <c r="C48" s="6">
        <f t="shared" ref="C48:C55" si="12">$C$8</f>
        <v>751410</v>
      </c>
      <c r="D48" s="19">
        <f t="shared" ref="D48:D55" si="13">$D$8</f>
        <v>0.93</v>
      </c>
      <c r="E48" s="19">
        <f>$E$8</f>
        <v>0.57330000000000003</v>
      </c>
      <c r="F48" s="33">
        <f t="shared" ref="F48:F55" si="14">F19</f>
        <v>4.7699999999999965E-2</v>
      </c>
      <c r="G48" s="74">
        <v>0.9</v>
      </c>
      <c r="H48" s="37">
        <f t="shared" ref="H48:H55" si="15">$H19</f>
        <v>528325</v>
      </c>
      <c r="I48" s="41">
        <f t="shared" ref="I48:I55" si="16">C48*D48*E48*F48*G48/H48</f>
        <v>3.2553792249448148E-2</v>
      </c>
    </row>
    <row r="49" spans="1:9" ht="27" x14ac:dyDescent="0.15">
      <c r="A49" s="10"/>
      <c r="B49" s="8" t="s">
        <v>8</v>
      </c>
      <c r="C49" s="6">
        <f t="shared" si="12"/>
        <v>751410</v>
      </c>
      <c r="D49" s="7">
        <f t="shared" si="13"/>
        <v>0.93</v>
      </c>
      <c r="E49" s="7">
        <f>$E$9</f>
        <v>5.8000000000000003E-2</v>
      </c>
      <c r="F49" s="34">
        <f t="shared" si="14"/>
        <v>3.9699999999999958E-2</v>
      </c>
      <c r="G49" s="75">
        <v>1</v>
      </c>
      <c r="H49" s="38">
        <f t="shared" si="15"/>
        <v>88971</v>
      </c>
      <c r="I49" s="41">
        <f t="shared" si="16"/>
        <v>1.8085476159422718E-2</v>
      </c>
    </row>
    <row r="50" spans="1:9" x14ac:dyDescent="0.15">
      <c r="A50" s="10"/>
      <c r="B50" s="5" t="s">
        <v>9</v>
      </c>
      <c r="C50" s="6">
        <f t="shared" si="12"/>
        <v>751410</v>
      </c>
      <c r="D50" s="7">
        <f t="shared" si="13"/>
        <v>0.93</v>
      </c>
      <c r="E50" s="7">
        <f>$E$10</f>
        <v>2.2000000000000001E-3</v>
      </c>
      <c r="F50" s="34">
        <f t="shared" si="14"/>
        <v>1.2700000000000045E-2</v>
      </c>
      <c r="G50" s="75">
        <v>0.95</v>
      </c>
      <c r="H50" s="38">
        <f t="shared" si="15"/>
        <v>4377</v>
      </c>
      <c r="I50" s="41">
        <f t="shared" si="16"/>
        <v>4.2377309426319546E-3</v>
      </c>
    </row>
    <row r="51" spans="1:9" ht="21" x14ac:dyDescent="0.15">
      <c r="A51" s="10"/>
      <c r="B51" s="9" t="s">
        <v>10</v>
      </c>
      <c r="C51" s="6">
        <f t="shared" si="12"/>
        <v>751410</v>
      </c>
      <c r="D51" s="7">
        <f t="shared" si="13"/>
        <v>0.93</v>
      </c>
      <c r="E51" s="7">
        <f>$E$11</f>
        <v>5.8900000000000001E-2</v>
      </c>
      <c r="F51" s="34">
        <f t="shared" si="14"/>
        <v>9.1199999999999948E-2</v>
      </c>
      <c r="G51" s="75">
        <v>1</v>
      </c>
      <c r="H51" s="38">
        <f t="shared" si="15"/>
        <v>82016</v>
      </c>
      <c r="I51" s="41">
        <f t="shared" si="16"/>
        <v>4.5769004633047193E-2</v>
      </c>
    </row>
    <row r="52" spans="1:9" x14ac:dyDescent="0.15">
      <c r="A52" s="10"/>
      <c r="B52" s="5" t="s">
        <v>11</v>
      </c>
      <c r="C52" s="6">
        <f t="shared" si="12"/>
        <v>751410</v>
      </c>
      <c r="D52" s="7">
        <f t="shared" si="13"/>
        <v>0.93</v>
      </c>
      <c r="E52" s="7">
        <f>$E$12</f>
        <v>1.52E-2</v>
      </c>
      <c r="F52" s="34">
        <f t="shared" si="14"/>
        <v>1.5000000000000013E-2</v>
      </c>
      <c r="G52" s="75">
        <v>0.75</v>
      </c>
      <c r="H52" s="38">
        <f t="shared" si="15"/>
        <v>48956</v>
      </c>
      <c r="I52" s="41">
        <f t="shared" si="16"/>
        <v>2.4409006516055258E-3</v>
      </c>
    </row>
    <row r="53" spans="1:9" ht="21" x14ac:dyDescent="0.15">
      <c r="A53" s="10"/>
      <c r="B53" s="9" t="s">
        <v>12</v>
      </c>
      <c r="C53" s="6">
        <f t="shared" si="12"/>
        <v>751410</v>
      </c>
      <c r="D53" s="7">
        <f t="shared" si="13"/>
        <v>0.93</v>
      </c>
      <c r="E53" s="7">
        <f>$E$13</f>
        <v>3.5499999999999997E-2</v>
      </c>
      <c r="F53" s="34">
        <f t="shared" si="14"/>
        <v>5.589999999999995E-2</v>
      </c>
      <c r="G53" s="75">
        <v>1</v>
      </c>
      <c r="H53" s="38">
        <f t="shared" si="15"/>
        <v>63921</v>
      </c>
      <c r="I53" s="41">
        <f t="shared" si="16"/>
        <v>2.1694843389261725E-2</v>
      </c>
    </row>
    <row r="54" spans="1:9" x14ac:dyDescent="0.15">
      <c r="A54" s="10"/>
      <c r="B54" s="5" t="s">
        <v>13</v>
      </c>
      <c r="C54" s="6">
        <f t="shared" si="12"/>
        <v>751410</v>
      </c>
      <c r="D54" s="7">
        <f t="shared" si="13"/>
        <v>0.93</v>
      </c>
      <c r="E54" s="7">
        <f>$E$14</f>
        <v>0.16739999999999999</v>
      </c>
      <c r="F54" s="34">
        <f t="shared" si="14"/>
        <v>1.0499999999999954E-2</v>
      </c>
      <c r="G54" s="75">
        <v>0.85</v>
      </c>
      <c r="H54" s="38">
        <f t="shared" si="15"/>
        <v>167183</v>
      </c>
      <c r="I54" s="41">
        <f t="shared" si="16"/>
        <v>6.2449862049879191E-3</v>
      </c>
    </row>
    <row r="55" spans="1:9" ht="14.25" thickBot="1" x14ac:dyDescent="0.2">
      <c r="A55" s="11"/>
      <c r="B55" s="12" t="s">
        <v>14</v>
      </c>
      <c r="C55" s="13">
        <f t="shared" si="12"/>
        <v>751410</v>
      </c>
      <c r="D55" s="22">
        <f t="shared" si="13"/>
        <v>0.93</v>
      </c>
      <c r="E55" s="22">
        <f>$E$15</f>
        <v>8.9499999999999996E-2</v>
      </c>
      <c r="F55" s="35">
        <f t="shared" si="14"/>
        <v>1.5499999999999958E-2</v>
      </c>
      <c r="G55" s="76">
        <v>0.7</v>
      </c>
      <c r="H55" s="39">
        <f t="shared" si="15"/>
        <v>181473</v>
      </c>
      <c r="I55" s="42">
        <f t="shared" si="16"/>
        <v>3.7393892377791636E-3</v>
      </c>
    </row>
    <row r="57" spans="1:9" ht="14.25" thickBot="1" x14ac:dyDescent="0.2">
      <c r="C57" s="2" t="s">
        <v>26</v>
      </c>
      <c r="D57" s="2" t="s">
        <v>27</v>
      </c>
      <c r="G57" s="2" t="s">
        <v>33</v>
      </c>
      <c r="H57" s="2" t="s">
        <v>30</v>
      </c>
      <c r="I57" s="44" t="s">
        <v>35</v>
      </c>
    </row>
    <row r="58" spans="1:9" ht="14.25" thickBot="1" x14ac:dyDescent="0.2">
      <c r="A58" s="14"/>
      <c r="B58" s="15"/>
      <c r="C58" s="20" t="s">
        <v>1</v>
      </c>
      <c r="D58" s="20" t="s">
        <v>19</v>
      </c>
      <c r="E58" s="15"/>
      <c r="F58" s="15"/>
      <c r="G58" s="15" t="s">
        <v>23</v>
      </c>
      <c r="H58" s="20" t="s">
        <v>5</v>
      </c>
      <c r="I58" s="21" t="s">
        <v>25</v>
      </c>
    </row>
    <row r="59" spans="1:9" ht="14.25" thickBot="1" x14ac:dyDescent="0.2">
      <c r="A59" s="23" t="s">
        <v>15</v>
      </c>
      <c r="B59" s="24" t="s">
        <v>17</v>
      </c>
      <c r="C59" s="25">
        <f>$C$8</f>
        <v>751410</v>
      </c>
      <c r="D59" s="26">
        <f>1-D37</f>
        <v>6.9999999999999951E-2</v>
      </c>
      <c r="E59" s="24"/>
      <c r="F59" s="15"/>
      <c r="G59" s="78">
        <v>0.7</v>
      </c>
      <c r="H59" s="25">
        <f>H30</f>
        <v>105164</v>
      </c>
      <c r="I59" s="42">
        <f>C59*D59*G59/H59</f>
        <v>0.35011115971244883</v>
      </c>
    </row>
  </sheetData>
  <sheetProtection sheet="1" objects="1" scenarios="1"/>
  <mergeCells count="4">
    <mergeCell ref="A5:B5"/>
    <mergeCell ref="A34:B34"/>
    <mergeCell ref="A1:H1"/>
    <mergeCell ref="A2:H2"/>
  </mergeCells>
  <phoneticPr fontId="2"/>
  <pageMargins left="0.45" right="0.44" top="0.46" bottom="0.28999999999999998" header="0.18" footer="0.17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H31算定係数  </vt:lpstr>
      <vt:lpstr>ガラス無色</vt:lpstr>
      <vt:lpstr>ｶﾞﾗｽ茶色</vt:lpstr>
      <vt:lpstr>ｶﾞﾗｽその他</vt:lpstr>
      <vt:lpstr>PETﾎﾞﾄﾙ</vt:lpstr>
      <vt:lpstr>紙製容器</vt:lpstr>
      <vt:lpstr>その他ﾌﾟﾗ</vt:lpstr>
      <vt:lpstr>'H31算定係数  '!Print_Area</vt:lpstr>
      <vt:lpstr>PETﾎﾞﾄﾙ!Print_Area</vt:lpstr>
      <vt:lpstr>ｶﾞﾗｽその他!Print_Area</vt:lpstr>
      <vt:lpstr>ｶﾞﾗｽ茶色!Print_Area</vt:lpstr>
      <vt:lpstr>ガラス無色!Print_Area</vt:lpstr>
      <vt:lpstr>その他ﾌﾟﾗ!Print_Area</vt:lpstr>
      <vt:lpstr>紙製容器!Print_Area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財団法人食品産業センター</dc:creator>
  <cp:lastModifiedBy>Gi10</cp:lastModifiedBy>
  <cp:lastPrinted>2018-11-05T09:34:51Z</cp:lastPrinted>
  <dcterms:created xsi:type="dcterms:W3CDTF">2008-09-29T07:58:21Z</dcterms:created>
  <dcterms:modified xsi:type="dcterms:W3CDTF">2018-11-06T01:44:21Z</dcterms:modified>
</cp:coreProperties>
</file>